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unty Sales Tax Info\2023 Sales Tax\"/>
    </mc:Choice>
  </mc:AlternateContent>
  <xr:revisionPtr revIDLastSave="0" documentId="8_{17B576E3-C6A2-471B-A35F-D9DC385759B4}" xr6:coauthVersionLast="36" xr6:coauthVersionMax="36" xr10:uidLastSave="{00000000-0000-0000-0000-000000000000}"/>
  <bookViews>
    <workbookView xWindow="0" yWindow="0" windowWidth="28800" windowHeight="12228" xr2:uid="{00000000-000D-0000-FFFF-FFFF00000000}"/>
  </bookViews>
  <sheets>
    <sheet name="Sales Tax" sheetId="1" r:id="rId1"/>
    <sheet name="Sales Tax Break Down" sheetId="7" r:id="rId2"/>
    <sheet name="Auto-Non Auto" sheetId="6" r:id="rId3"/>
    <sheet name="Chart1" sheetId="2" r:id="rId4"/>
    <sheet name="Chart2" sheetId="3" r:id="rId5"/>
    <sheet name="Chart3" sheetId="4" r:id="rId6"/>
    <sheet name="Sheet1" sheetId="5" r:id="rId7"/>
  </sheets>
  <definedNames>
    <definedName name="Areax">Chart2!$A$1:$N$18</definedName>
    <definedName name="_xlnm.Print_Area" localSheetId="3">Chart1!$E$4:$O$33</definedName>
    <definedName name="_xlnm.Print_Area" localSheetId="4">Chart2!$A$1:$R$43</definedName>
    <definedName name="_xlnm.Print_Area" localSheetId="5">Chart3!$D$4:$N$33</definedName>
    <definedName name="_xlnm.Print_Area" localSheetId="0">'Sales Tax'!$A$8:$AK$51</definedName>
    <definedName name="_xlnm.Print_Area" localSheetId="1">'Sales Tax Break Down'!$A$8:$AA$276</definedName>
    <definedName name="_xlnm.Print_Area">'Sales Tax'!$A$8:$O$47</definedName>
  </definedNames>
  <calcPr calcId="191029"/>
</workbook>
</file>

<file path=xl/calcChain.xml><?xml version="1.0" encoding="utf-8"?>
<calcChain xmlns="http://schemas.openxmlformats.org/spreadsheetml/2006/main">
  <c r="AG40" i="1" l="1"/>
  <c r="AH40" i="1"/>
  <c r="AI40" i="1"/>
  <c r="AI45" i="1"/>
  <c r="AJ45" i="1"/>
  <c r="AJ43" i="1"/>
  <c r="AI43" i="1"/>
  <c r="AH45" i="1"/>
  <c r="AH43" i="1"/>
  <c r="AG45" i="1"/>
  <c r="AG43" i="1"/>
  <c r="AF45" i="1"/>
  <c r="AF43" i="1"/>
  <c r="AE45" i="1"/>
  <c r="AE43" i="1"/>
  <c r="AD45" i="1"/>
  <c r="AD43" i="1"/>
  <c r="AK16" i="1"/>
  <c r="AK17" i="1"/>
  <c r="AJ39" i="1" l="1"/>
  <c r="AK45" i="1" s="1"/>
  <c r="AK15" i="1"/>
  <c r="AJ47" i="1" l="1"/>
  <c r="AJ49" i="1" s="1"/>
  <c r="AL25" i="1"/>
  <c r="AL17" i="1" l="1"/>
  <c r="AI39" i="1" l="1"/>
  <c r="AI47" i="1" l="1"/>
  <c r="AI49" i="1" s="1"/>
  <c r="AK49" i="1"/>
  <c r="AH39" i="1" l="1"/>
  <c r="AL23" i="1" l="1"/>
  <c r="AK47" i="1" l="1"/>
  <c r="Z421" i="7"/>
  <c r="AA421" i="7" s="1"/>
  <c r="Z420" i="7"/>
  <c r="AA420" i="7" s="1"/>
  <c r="Z419" i="7"/>
  <c r="AA419" i="7" s="1"/>
  <c r="Z418" i="7"/>
  <c r="AA418" i="7" s="1"/>
  <c r="Z417" i="7"/>
  <c r="AA417" i="7" s="1"/>
  <c r="Z416" i="7"/>
  <c r="AA416" i="7" s="1"/>
  <c r="Z415" i="7"/>
  <c r="AA415" i="7" s="1"/>
  <c r="Z414" i="7"/>
  <c r="AA414" i="7" s="1"/>
  <c r="Z413" i="7"/>
  <c r="AA413" i="7" s="1"/>
  <c r="Z412" i="7"/>
  <c r="AA412" i="7" s="1"/>
  <c r="Z411" i="7"/>
  <c r="AA411" i="7" s="1"/>
  <c r="Z410" i="7"/>
  <c r="AA410" i="7" s="1"/>
  <c r="Z409" i="7"/>
  <c r="AA409" i="7" s="1"/>
  <c r="Z408" i="7"/>
  <c r="AA408" i="7" s="1"/>
  <c r="Z407" i="7"/>
  <c r="AA407" i="7" s="1"/>
  <c r="Z406" i="7"/>
  <c r="AA406" i="7" s="1"/>
  <c r="V406" i="7"/>
  <c r="U406" i="7"/>
  <c r="T406" i="7"/>
  <c r="S406" i="7"/>
  <c r="Q406" i="7"/>
  <c r="Z405" i="7"/>
  <c r="AA405" i="7" s="1"/>
  <c r="V405" i="7"/>
  <c r="U405" i="7"/>
  <c r="T405" i="7"/>
  <c r="S405" i="7"/>
  <c r="R405" i="7"/>
  <c r="Q405" i="7"/>
  <c r="O405" i="7"/>
  <c r="M405" i="7"/>
  <c r="L405" i="7"/>
  <c r="K405" i="7"/>
  <c r="J405" i="7"/>
  <c r="I405" i="7"/>
  <c r="H405" i="7"/>
  <c r="G405" i="7"/>
  <c r="F405" i="7"/>
  <c r="E405" i="7"/>
  <c r="D405" i="7"/>
  <c r="C405" i="7"/>
  <c r="Z404" i="7"/>
  <c r="AA404" i="7" s="1"/>
  <c r="Z403" i="7"/>
  <c r="AA403" i="7" s="1"/>
  <c r="R403" i="7"/>
  <c r="P403" i="7"/>
  <c r="P405" i="7" s="1"/>
  <c r="N403" i="7"/>
  <c r="Z402" i="7"/>
  <c r="AA402" i="7" s="1"/>
  <c r="Z401" i="7"/>
  <c r="AA401" i="7" s="1"/>
  <c r="R401" i="7"/>
  <c r="P401" i="7"/>
  <c r="N401" i="7"/>
  <c r="Z400" i="7"/>
  <c r="AA400" i="7" s="1"/>
  <c r="Z399" i="7"/>
  <c r="AA399" i="7" s="1"/>
  <c r="R398" i="7"/>
  <c r="P398" i="7"/>
  <c r="N398" i="7"/>
  <c r="N405" i="7" s="1"/>
  <c r="AL19" i="1"/>
  <c r="AH47" i="1"/>
  <c r="AH49" i="1" s="1"/>
  <c r="AL15" i="1" l="1"/>
  <c r="AG39" i="1"/>
  <c r="Z396" i="7" l="1"/>
  <c r="AA396" i="7" s="1"/>
  <c r="Z395" i="7"/>
  <c r="AA395" i="7" s="1"/>
  <c r="Z394" i="7"/>
  <c r="AA394" i="7" s="1"/>
  <c r="Z393" i="7"/>
  <c r="AA393" i="7" s="1"/>
  <c r="Z392" i="7"/>
  <c r="AA392" i="7" s="1"/>
  <c r="Z391" i="7"/>
  <c r="AA391" i="7" s="1"/>
  <c r="Z390" i="7"/>
  <c r="AA390" i="7" s="1"/>
  <c r="Z389" i="7"/>
  <c r="AA389" i="7" s="1"/>
  <c r="Z388" i="7"/>
  <c r="AA388" i="7" s="1"/>
  <c r="Z387" i="7"/>
  <c r="AA387" i="7" s="1"/>
  <c r="Z386" i="7"/>
  <c r="AA386" i="7" s="1"/>
  <c r="Z385" i="7"/>
  <c r="AA385" i="7" s="1"/>
  <c r="Z384" i="7"/>
  <c r="AA384" i="7" s="1"/>
  <c r="Z383" i="7"/>
  <c r="AA383" i="7" s="1"/>
  <c r="Z382" i="7"/>
  <c r="AA382" i="7" s="1"/>
  <c r="Z381" i="7"/>
  <c r="AA381" i="7" s="1"/>
  <c r="Z380" i="7"/>
  <c r="AA380" i="7" s="1"/>
  <c r="V380" i="7"/>
  <c r="V381" i="7" s="1"/>
  <c r="U380" i="7"/>
  <c r="T380" i="7"/>
  <c r="U381" i="7" s="1"/>
  <c r="S380" i="7"/>
  <c r="Q380" i="7"/>
  <c r="S381" i="7" s="1"/>
  <c r="O380" i="7"/>
  <c r="M380" i="7"/>
  <c r="L380" i="7"/>
  <c r="K380" i="7"/>
  <c r="J380" i="7"/>
  <c r="I380" i="7"/>
  <c r="H380" i="7"/>
  <c r="G380" i="7"/>
  <c r="F380" i="7"/>
  <c r="E380" i="7"/>
  <c r="D380" i="7"/>
  <c r="C380" i="7"/>
  <c r="Z379" i="7"/>
  <c r="AA379" i="7" s="1"/>
  <c r="Z378" i="7"/>
  <c r="AA378" i="7" s="1"/>
  <c r="R378" i="7"/>
  <c r="P378" i="7"/>
  <c r="N378" i="7"/>
  <c r="Z377" i="7"/>
  <c r="AA377" i="7" s="1"/>
  <c r="Z376" i="7"/>
  <c r="AA376" i="7" s="1"/>
  <c r="R376" i="7"/>
  <c r="P376" i="7"/>
  <c r="P380" i="7" s="1"/>
  <c r="N376" i="7"/>
  <c r="Z375" i="7"/>
  <c r="AA375" i="7" s="1"/>
  <c r="Z374" i="7"/>
  <c r="AA374" i="7" s="1"/>
  <c r="R373" i="7"/>
  <c r="R380" i="7" s="1"/>
  <c r="P373" i="7"/>
  <c r="N373" i="7"/>
  <c r="N380" i="7" s="1"/>
  <c r="Q381" i="7" l="1"/>
  <c r="T381" i="7"/>
  <c r="Z343" i="7"/>
  <c r="AA343" i="7" s="1"/>
  <c r="Z365" i="7"/>
  <c r="AA365" i="7" s="1"/>
  <c r="Z364" i="7"/>
  <c r="AA364" i="7" s="1"/>
  <c r="Z363" i="7"/>
  <c r="AA363" i="7" s="1"/>
  <c r="Z362" i="7"/>
  <c r="AA362" i="7" s="1"/>
  <c r="Z361" i="7"/>
  <c r="AA361" i="7" s="1"/>
  <c r="Z360" i="7"/>
  <c r="AA360" i="7" s="1"/>
  <c r="Z359" i="7"/>
  <c r="AA359" i="7" s="1"/>
  <c r="Z358" i="7"/>
  <c r="AA358" i="7" s="1"/>
  <c r="Z357" i="7"/>
  <c r="AA357" i="7" s="1"/>
  <c r="Z356" i="7"/>
  <c r="AA356" i="7" s="1"/>
  <c r="Z355" i="7"/>
  <c r="AA355" i="7" s="1"/>
  <c r="Z354" i="7"/>
  <c r="AA354" i="7" s="1"/>
  <c r="Z353" i="7"/>
  <c r="AA353" i="7" s="1"/>
  <c r="Z352" i="7"/>
  <c r="AA352" i="7" s="1"/>
  <c r="Z351" i="7"/>
  <c r="AA351" i="7" s="1"/>
  <c r="Z350" i="7"/>
  <c r="AA350" i="7" s="1"/>
  <c r="V350" i="7"/>
  <c r="U350" i="7"/>
  <c r="T350" i="7"/>
  <c r="Q350" i="7"/>
  <c r="Z349" i="7"/>
  <c r="AA349" i="7" s="1"/>
  <c r="V349" i="7"/>
  <c r="U349" i="7"/>
  <c r="T349" i="7"/>
  <c r="S349" i="7"/>
  <c r="S350" i="7" s="1"/>
  <c r="R349" i="7"/>
  <c r="Q349" i="7"/>
  <c r="O349" i="7"/>
  <c r="M349" i="7"/>
  <c r="L349" i="7"/>
  <c r="K349" i="7"/>
  <c r="J349" i="7"/>
  <c r="I349" i="7"/>
  <c r="H349" i="7"/>
  <c r="G349" i="7"/>
  <c r="F349" i="7"/>
  <c r="E349" i="7"/>
  <c r="D349" i="7"/>
  <c r="C349" i="7"/>
  <c r="Z348" i="7"/>
  <c r="AA348" i="7" s="1"/>
  <c r="Z347" i="7"/>
  <c r="AA347" i="7" s="1"/>
  <c r="R347" i="7"/>
  <c r="P347" i="7"/>
  <c r="P349" i="7" s="1"/>
  <c r="N347" i="7"/>
  <c r="Z346" i="7"/>
  <c r="AA346" i="7" s="1"/>
  <c r="Z345" i="7"/>
  <c r="AA345" i="7" s="1"/>
  <c r="R345" i="7"/>
  <c r="P345" i="7"/>
  <c r="N345" i="7"/>
  <c r="Z344" i="7"/>
  <c r="AA344" i="7" s="1"/>
  <c r="R342" i="7"/>
  <c r="P342" i="7"/>
  <c r="N342" i="7"/>
  <c r="N349" i="7" s="1"/>
  <c r="AG47" i="1" l="1"/>
  <c r="AG49" i="1" s="1"/>
  <c r="AD47" i="1" l="1"/>
  <c r="AD49" i="1" s="1"/>
  <c r="AF47" i="1"/>
  <c r="AF49" i="1" s="1"/>
  <c r="AE47" i="1"/>
  <c r="AE49" i="1" s="1"/>
  <c r="Z335" i="7"/>
  <c r="AA335" i="7" s="1"/>
  <c r="Z334" i="7"/>
  <c r="AA334" i="7" s="1"/>
  <c r="Z333" i="7"/>
  <c r="AA333" i="7" s="1"/>
  <c r="Z332" i="7"/>
  <c r="AA332" i="7" s="1"/>
  <c r="Z331" i="7"/>
  <c r="AA331" i="7" s="1"/>
  <c r="Z330" i="7"/>
  <c r="AA330" i="7" s="1"/>
  <c r="Z329" i="7"/>
  <c r="AA329" i="7" s="1"/>
  <c r="Z328" i="7"/>
  <c r="AA328" i="7" s="1"/>
  <c r="Z327" i="7"/>
  <c r="AA327" i="7" s="1"/>
  <c r="Z326" i="7"/>
  <c r="AA326" i="7" s="1"/>
  <c r="Z325" i="7"/>
  <c r="AA325" i="7" s="1"/>
  <c r="Z324" i="7"/>
  <c r="AA324" i="7" s="1"/>
  <c r="Z323" i="7"/>
  <c r="AA323" i="7" s="1"/>
  <c r="Z322" i="7"/>
  <c r="AA322" i="7" s="1"/>
  <c r="Z321" i="7"/>
  <c r="AA321" i="7" s="1"/>
  <c r="Z320" i="7"/>
  <c r="AA320" i="7" s="1"/>
  <c r="Z319" i="7"/>
  <c r="AA319" i="7" s="1"/>
  <c r="Z318" i="7"/>
  <c r="AA318" i="7" s="1"/>
  <c r="Z317" i="7"/>
  <c r="AA317" i="7" s="1"/>
  <c r="R317" i="7"/>
  <c r="P317" i="7"/>
  <c r="N317" i="7"/>
  <c r="Z316" i="7"/>
  <c r="AA316" i="7" s="1"/>
  <c r="Z315" i="7"/>
  <c r="AA315" i="7" s="1"/>
  <c r="R315" i="7"/>
  <c r="P315" i="7"/>
  <c r="N315" i="7"/>
  <c r="Z314" i="7"/>
  <c r="AA314" i="7" s="1"/>
  <c r="Z313" i="7"/>
  <c r="AA313" i="7" s="1"/>
  <c r="R312" i="7"/>
  <c r="P312" i="7"/>
  <c r="N312" i="7"/>
  <c r="AF39" i="1"/>
  <c r="Z283" i="7" l="1"/>
  <c r="AA283" i="7" s="1"/>
  <c r="Z305" i="7"/>
  <c r="AA305" i="7" s="1"/>
  <c r="Z304" i="7"/>
  <c r="AA304" i="7" s="1"/>
  <c r="Z303" i="7"/>
  <c r="AA303" i="7" s="1"/>
  <c r="Z302" i="7"/>
  <c r="AA302" i="7" s="1"/>
  <c r="Z301" i="7"/>
  <c r="AA301" i="7" s="1"/>
  <c r="Z300" i="7"/>
  <c r="AA300" i="7" s="1"/>
  <c r="Z299" i="7"/>
  <c r="AA299" i="7" s="1"/>
  <c r="Z298" i="7"/>
  <c r="AA298" i="7" s="1"/>
  <c r="Z297" i="7"/>
  <c r="AA297" i="7" s="1"/>
  <c r="Z296" i="7"/>
  <c r="AA296" i="7" s="1"/>
  <c r="Z295" i="7"/>
  <c r="AA295" i="7" s="1"/>
  <c r="Z294" i="7"/>
  <c r="AA294" i="7" s="1"/>
  <c r="Z293" i="7"/>
  <c r="AA293" i="7" s="1"/>
  <c r="Z292" i="7"/>
  <c r="AA292" i="7" s="1"/>
  <c r="Z291" i="7"/>
  <c r="AA291" i="7" s="1"/>
  <c r="Z290" i="7"/>
  <c r="AA290" i="7" s="1"/>
  <c r="Z289" i="7"/>
  <c r="AA289" i="7" s="1"/>
  <c r="Z288" i="7"/>
  <c r="AA288" i="7" s="1"/>
  <c r="Z287" i="7"/>
  <c r="AA287" i="7" s="1"/>
  <c r="R287" i="7"/>
  <c r="P287" i="7"/>
  <c r="N287" i="7"/>
  <c r="Z286" i="7"/>
  <c r="AA286" i="7" s="1"/>
  <c r="Z285" i="7"/>
  <c r="AA285" i="7" s="1"/>
  <c r="R285" i="7"/>
  <c r="P285" i="7"/>
  <c r="N285" i="7"/>
  <c r="Z284" i="7"/>
  <c r="AA284" i="7" s="1"/>
  <c r="R282" i="7"/>
  <c r="P282" i="7"/>
  <c r="N282" i="7"/>
  <c r="Z280" i="7" l="1"/>
  <c r="AA280" i="7" s="1"/>
  <c r="Z279" i="7"/>
  <c r="AA279" i="7" s="1"/>
  <c r="Z278" i="7"/>
  <c r="AA278" i="7" s="1"/>
  <c r="Z277" i="7"/>
  <c r="AA277" i="7" s="1"/>
  <c r="Z276" i="7"/>
  <c r="AA276" i="7" s="1"/>
  <c r="Z275" i="7"/>
  <c r="AA275" i="7" s="1"/>
  <c r="Z274" i="7"/>
  <c r="AA274" i="7" s="1"/>
  <c r="Z273" i="7"/>
  <c r="AA273" i="7" s="1"/>
  <c r="Z272" i="7"/>
  <c r="AA272" i="7" s="1"/>
  <c r="Z271" i="7"/>
  <c r="AA271" i="7" s="1"/>
  <c r="Z270" i="7"/>
  <c r="AA270" i="7" s="1"/>
  <c r="Z269" i="7"/>
  <c r="AA269" i="7" s="1"/>
  <c r="Z268" i="7"/>
  <c r="AA268" i="7" s="1"/>
  <c r="Z267" i="7"/>
  <c r="AA267" i="7" s="1"/>
  <c r="Z266" i="7"/>
  <c r="AA266" i="7" s="1"/>
  <c r="Z265" i="7"/>
  <c r="AA265" i="7" s="1"/>
  <c r="Z264" i="7"/>
  <c r="AA264" i="7" s="1"/>
  <c r="Z263" i="7"/>
  <c r="AA263" i="7" s="1"/>
  <c r="Z262" i="7"/>
  <c r="AA262" i="7" s="1"/>
  <c r="Z261" i="7"/>
  <c r="AA261" i="7" s="1"/>
  <c r="Z260" i="7"/>
  <c r="AA260" i="7" s="1"/>
  <c r="Z259" i="7"/>
  <c r="AA259" i="7" s="1"/>
  <c r="Z258" i="7"/>
  <c r="AA258" i="7" s="1"/>
  <c r="R230" i="7" l="1"/>
  <c r="P230" i="7"/>
  <c r="N230" i="7"/>
  <c r="Z253" i="7"/>
  <c r="AA253" i="7" s="1"/>
  <c r="Z252" i="7"/>
  <c r="AA252" i="7" s="1"/>
  <c r="Z251" i="7"/>
  <c r="AA251" i="7" s="1"/>
  <c r="Z250" i="7"/>
  <c r="AA250" i="7" s="1"/>
  <c r="Z249" i="7"/>
  <c r="AA249" i="7" s="1"/>
  <c r="Z248" i="7"/>
  <c r="AA248" i="7" s="1"/>
  <c r="Z247" i="7"/>
  <c r="AA247" i="7" s="1"/>
  <c r="Z246" i="7"/>
  <c r="AA246" i="7" s="1"/>
  <c r="Z245" i="7"/>
  <c r="AA245" i="7" s="1"/>
  <c r="Z244" i="7"/>
  <c r="AA244" i="7" s="1"/>
  <c r="Z243" i="7"/>
  <c r="AA243" i="7" s="1"/>
  <c r="Z242" i="7"/>
  <c r="AA242" i="7" s="1"/>
  <c r="Z241" i="7"/>
  <c r="AA241" i="7" s="1"/>
  <c r="Z240" i="7"/>
  <c r="AA240" i="7" s="1"/>
  <c r="Z239" i="7"/>
  <c r="AA239" i="7" s="1"/>
  <c r="Z238" i="7"/>
  <c r="AA238" i="7" s="1"/>
  <c r="Z237" i="7"/>
  <c r="AA237" i="7" s="1"/>
  <c r="Z236" i="7"/>
  <c r="AA236" i="7" s="1"/>
  <c r="Z235" i="7"/>
  <c r="AA235" i="7" s="1"/>
  <c r="Z234" i="7"/>
  <c r="AA234" i="7" s="1"/>
  <c r="Z233" i="7"/>
  <c r="AA233" i="7" s="1"/>
  <c r="Z232" i="7"/>
  <c r="AA232" i="7" s="1"/>
  <c r="Z231" i="7"/>
  <c r="AA231" i="7" s="1"/>
  <c r="AG55" i="6" l="1"/>
  <c r="AF55" i="6"/>
  <c r="AF56" i="6" s="1"/>
  <c r="AH54" i="6"/>
  <c r="AI54" i="6" s="1"/>
  <c r="AH53" i="6"/>
  <c r="AH57" i="6" l="1"/>
  <c r="AI57" i="6" s="1"/>
  <c r="AG56" i="6"/>
  <c r="AH56" i="6" s="1"/>
  <c r="AI56" i="6" s="1"/>
  <c r="AH55" i="6"/>
  <c r="AI55" i="6" s="1"/>
  <c r="AI53" i="6"/>
  <c r="Z227" i="7" l="1"/>
  <c r="AA227" i="7" s="1"/>
  <c r="Z226" i="7"/>
  <c r="AA226" i="7" s="1"/>
  <c r="Z225" i="7"/>
  <c r="AA225" i="7" s="1"/>
  <c r="Z224" i="7"/>
  <c r="AA224" i="7" s="1"/>
  <c r="Z223" i="7"/>
  <c r="AA223" i="7" s="1"/>
  <c r="Z222" i="7"/>
  <c r="AA222" i="7" s="1"/>
  <c r="Z221" i="7"/>
  <c r="AA221" i="7" s="1"/>
  <c r="Z220" i="7"/>
  <c r="AA220" i="7" s="1"/>
  <c r="Z219" i="7"/>
  <c r="AA219" i="7" s="1"/>
  <c r="Z218" i="7"/>
  <c r="AA218" i="7" s="1"/>
  <c r="Z217" i="7"/>
  <c r="AA217" i="7" s="1"/>
  <c r="Z216" i="7"/>
  <c r="AA216" i="7" s="1"/>
  <c r="Z215" i="7"/>
  <c r="AA215" i="7" s="1"/>
  <c r="Z214" i="7"/>
  <c r="AA214" i="7" s="1"/>
  <c r="Z213" i="7"/>
  <c r="AA213" i="7" s="1"/>
  <c r="Z212" i="7"/>
  <c r="AA212" i="7" s="1"/>
  <c r="Z211" i="7"/>
  <c r="AA211" i="7" s="1"/>
  <c r="Z210" i="7"/>
  <c r="AA210" i="7" s="1"/>
  <c r="Z209" i="7"/>
  <c r="AA209" i="7" s="1"/>
  <c r="Z208" i="7"/>
  <c r="AA208" i="7" s="1"/>
  <c r="Z207" i="7"/>
  <c r="AA207" i="7" s="1"/>
  <c r="Z206" i="7"/>
  <c r="AA206" i="7" s="1"/>
  <c r="Z205" i="7"/>
  <c r="AA205" i="7" s="1"/>
  <c r="AG48" i="6" l="1"/>
  <c r="AG49" i="6" s="1"/>
  <c r="AH49" i="6" s="1"/>
  <c r="AI49" i="6" s="1"/>
  <c r="AF48" i="6"/>
  <c r="AF49" i="6" s="1"/>
  <c r="AH47" i="6"/>
  <c r="AI47" i="6" s="1"/>
  <c r="AH46" i="6"/>
  <c r="AI46" i="6" s="1"/>
  <c r="N52" i="6"/>
  <c r="P52" i="6"/>
  <c r="R52" i="6"/>
  <c r="N59" i="6"/>
  <c r="P59" i="6"/>
  <c r="R59" i="6"/>
  <c r="AH50" i="6" l="1"/>
  <c r="AI50" i="6" s="1"/>
  <c r="AH48" i="6"/>
  <c r="AI48" i="6" s="1"/>
  <c r="AH40" i="6" l="1"/>
  <c r="N176" i="7" l="1"/>
  <c r="P176" i="7"/>
  <c r="R176" i="7"/>
  <c r="Z177" i="7"/>
  <c r="AA177" i="7" s="1"/>
  <c r="Z199" i="7"/>
  <c r="AA199" i="7" s="1"/>
  <c r="Z198" i="7"/>
  <c r="AA198" i="7" s="1"/>
  <c r="Z197" i="7"/>
  <c r="AA197" i="7" s="1"/>
  <c r="Z196" i="7"/>
  <c r="AA196" i="7" s="1"/>
  <c r="Z195" i="7"/>
  <c r="AA195" i="7" s="1"/>
  <c r="Z194" i="7"/>
  <c r="AA194" i="7" s="1"/>
  <c r="Z193" i="7"/>
  <c r="AA193" i="7" s="1"/>
  <c r="Z192" i="7"/>
  <c r="AA192" i="7" s="1"/>
  <c r="Z191" i="7"/>
  <c r="AA191" i="7" s="1"/>
  <c r="Z190" i="7"/>
  <c r="AA190" i="7" s="1"/>
  <c r="Z189" i="7"/>
  <c r="AA189" i="7" s="1"/>
  <c r="Z188" i="7"/>
  <c r="AA188" i="7" s="1"/>
  <c r="Z187" i="7"/>
  <c r="AA187" i="7" s="1"/>
  <c r="Z186" i="7"/>
  <c r="AA186" i="7" s="1"/>
  <c r="Z185" i="7"/>
  <c r="AA185" i="7" s="1"/>
  <c r="Z184" i="7"/>
  <c r="AA184" i="7" s="1"/>
  <c r="Z183" i="7"/>
  <c r="AA183" i="7" s="1"/>
  <c r="Z182" i="7"/>
  <c r="AA182" i="7" s="1"/>
  <c r="Z181" i="7"/>
  <c r="AA181" i="7" s="1"/>
  <c r="Z180" i="7"/>
  <c r="AA180" i="7" s="1"/>
  <c r="Z179" i="7"/>
  <c r="AA179" i="7" s="1"/>
  <c r="Z178" i="7"/>
  <c r="AA178" i="7" s="1"/>
  <c r="AH36" i="6"/>
  <c r="AH33" i="6"/>
  <c r="AG34" i="6"/>
  <c r="AG35" i="6" s="1"/>
  <c r="AI40" i="6" l="1"/>
  <c r="AG41" i="6"/>
  <c r="AF41" i="6"/>
  <c r="AF42" i="6" s="1"/>
  <c r="AH39" i="6"/>
  <c r="N45" i="6"/>
  <c r="P45" i="6"/>
  <c r="R45" i="6"/>
  <c r="AH43" i="6" l="1"/>
  <c r="AI43" i="6" s="1"/>
  <c r="AG42" i="6"/>
  <c r="AH42" i="6" s="1"/>
  <c r="AI42" i="6" s="1"/>
  <c r="AH41" i="6"/>
  <c r="AI39" i="6"/>
  <c r="AI33" i="6"/>
  <c r="AH29" i="6"/>
  <c r="AI29" i="6" s="1"/>
  <c r="AH22" i="6"/>
  <c r="AI41" i="6" l="1"/>
  <c r="AL27" i="1"/>
  <c r="AL29" i="1"/>
  <c r="AL31" i="1"/>
  <c r="AL33" i="1"/>
  <c r="AL35" i="1"/>
  <c r="AL37" i="1"/>
  <c r="Z169" i="7"/>
  <c r="AA169" i="7" s="1"/>
  <c r="Z168" i="7"/>
  <c r="AA168" i="7" s="1"/>
  <c r="Z167" i="7"/>
  <c r="AA167" i="7" s="1"/>
  <c r="Z166" i="7"/>
  <c r="AA166" i="7" s="1"/>
  <c r="Z165" i="7"/>
  <c r="AA165" i="7" s="1"/>
  <c r="Z164" i="7"/>
  <c r="AA164" i="7" s="1"/>
  <c r="Z163" i="7"/>
  <c r="AA163" i="7" s="1"/>
  <c r="Z162" i="7"/>
  <c r="AA162" i="7" s="1"/>
  <c r="Z161" i="7"/>
  <c r="AA161" i="7" s="1"/>
  <c r="Z160" i="7"/>
  <c r="AA160" i="7" s="1"/>
  <c r="Z159" i="7"/>
  <c r="AA159" i="7" s="1"/>
  <c r="Z158" i="7"/>
  <c r="AA158" i="7" s="1"/>
  <c r="Z157" i="7"/>
  <c r="AA157" i="7" s="1"/>
  <c r="Z156" i="7"/>
  <c r="AA156" i="7" s="1"/>
  <c r="Z155" i="7"/>
  <c r="AA155" i="7" s="1"/>
  <c r="Z154" i="7"/>
  <c r="AA154" i="7" s="1"/>
  <c r="Z153" i="7"/>
  <c r="AA153" i="7" s="1"/>
  <c r="Z152" i="7"/>
  <c r="AA152" i="7" s="1"/>
  <c r="Z151" i="7"/>
  <c r="AA151" i="7" s="1"/>
  <c r="Z150" i="7"/>
  <c r="AA150" i="7" s="1"/>
  <c r="Z149" i="7"/>
  <c r="AA149" i="7" s="1"/>
  <c r="Z148" i="7"/>
  <c r="AA148" i="7" s="1"/>
  <c r="Z147" i="7"/>
  <c r="AA147" i="7" s="1"/>
  <c r="AH32" i="6" l="1"/>
  <c r="AI36" i="6"/>
  <c r="AF34" i="6"/>
  <c r="AF35" i="6" s="1"/>
  <c r="AH35" i="6" s="1"/>
  <c r="AI35" i="6" s="1"/>
  <c r="AI32" i="6" l="1"/>
  <c r="AH34" i="6"/>
  <c r="AI34" i="6"/>
  <c r="AG27" i="6"/>
  <c r="AG28" i="6" s="1"/>
  <c r="AF27" i="6"/>
  <c r="AF28" i="6" s="1"/>
  <c r="AH26" i="6"/>
  <c r="AI26" i="6" s="1"/>
  <c r="AH27" i="6" l="1"/>
  <c r="AI27" i="6" s="1"/>
  <c r="AI22" i="6"/>
  <c r="AH18" i="6"/>
  <c r="Z120" i="7"/>
  <c r="AA120" i="7" s="1"/>
  <c r="Z90" i="7"/>
  <c r="Z143" i="7"/>
  <c r="AA143" i="7" s="1"/>
  <c r="Z142" i="7"/>
  <c r="AA142" i="7" s="1"/>
  <c r="Z141" i="7"/>
  <c r="AA141" i="7" s="1"/>
  <c r="Z140" i="7"/>
  <c r="AA140" i="7" s="1"/>
  <c r="Z139" i="7"/>
  <c r="AA139" i="7" s="1"/>
  <c r="Z138" i="7"/>
  <c r="AA138" i="7" s="1"/>
  <c r="Z137" i="7"/>
  <c r="AA137" i="7" s="1"/>
  <c r="Z136" i="7"/>
  <c r="AA136" i="7" s="1"/>
  <c r="Z135" i="7"/>
  <c r="AA135" i="7" s="1"/>
  <c r="Z134" i="7"/>
  <c r="AA134" i="7" s="1"/>
  <c r="Z133" i="7"/>
  <c r="AA133" i="7" s="1"/>
  <c r="Z132" i="7"/>
  <c r="AA132" i="7" s="1"/>
  <c r="Z131" i="7"/>
  <c r="AA131" i="7" s="1"/>
  <c r="Z130" i="7"/>
  <c r="AA130" i="7" s="1"/>
  <c r="Z129" i="7"/>
  <c r="AA129" i="7" s="1"/>
  <c r="Z128" i="7"/>
  <c r="AA128" i="7" s="1"/>
  <c r="Z127" i="7"/>
  <c r="AA127" i="7" s="1"/>
  <c r="Z126" i="7"/>
  <c r="AA126" i="7" s="1"/>
  <c r="Z125" i="7"/>
  <c r="AA125" i="7" s="1"/>
  <c r="Z124" i="7"/>
  <c r="AA124" i="7" s="1"/>
  <c r="Z123" i="7"/>
  <c r="AA123" i="7" s="1"/>
  <c r="Z122" i="7"/>
  <c r="AA122" i="7" s="1"/>
  <c r="Z121" i="7"/>
  <c r="AA121" i="7" s="1"/>
  <c r="AI25" i="6" l="1"/>
  <c r="Z115" i="7"/>
  <c r="Z113" i="7"/>
  <c r="AA113" i="7" s="1"/>
  <c r="Z112" i="7"/>
  <c r="AA112" i="7" s="1"/>
  <c r="Z111" i="7"/>
  <c r="AA111" i="7" s="1"/>
  <c r="Z110" i="7"/>
  <c r="AA110" i="7" s="1"/>
  <c r="Z109" i="7"/>
  <c r="AA109" i="7" s="1"/>
  <c r="Z108" i="7"/>
  <c r="AA108" i="7" s="1"/>
  <c r="Z107" i="7"/>
  <c r="AA107" i="7" s="1"/>
  <c r="Z106" i="7"/>
  <c r="AA106" i="7" s="1"/>
  <c r="Z105" i="7"/>
  <c r="AA105" i="7" s="1"/>
  <c r="Z104" i="7"/>
  <c r="AA104" i="7" s="1"/>
  <c r="Z103" i="7"/>
  <c r="AA103" i="7" s="1"/>
  <c r="Z102" i="7"/>
  <c r="AA102" i="7" s="1"/>
  <c r="Z101" i="7"/>
  <c r="AA101" i="7" s="1"/>
  <c r="Z100" i="7"/>
  <c r="AA100" i="7" s="1"/>
  <c r="Z99" i="7"/>
  <c r="AA99" i="7" s="1"/>
  <c r="Z98" i="7"/>
  <c r="AA98" i="7" s="1"/>
  <c r="Z97" i="7"/>
  <c r="AA97" i="7" s="1"/>
  <c r="Z96" i="7"/>
  <c r="AA96" i="7" s="1"/>
  <c r="Z95" i="7"/>
  <c r="AA95" i="7" s="1"/>
  <c r="Z94" i="7"/>
  <c r="AA94" i="7" s="1"/>
  <c r="Z93" i="7"/>
  <c r="AA93" i="7" s="1"/>
  <c r="Z92" i="7"/>
  <c r="AA92" i="7" s="1"/>
  <c r="Z91" i="7"/>
  <c r="AA91" i="7" s="1"/>
  <c r="Z88" i="7"/>
  <c r="AA88" i="7" s="1"/>
  <c r="Z87" i="7"/>
  <c r="AA87" i="7" s="1"/>
  <c r="Z86" i="7"/>
  <c r="AA86" i="7" s="1"/>
  <c r="Z85" i="7"/>
  <c r="AA85" i="7" s="1"/>
  <c r="Z84" i="7"/>
  <c r="AA84" i="7" s="1"/>
  <c r="Z83" i="7"/>
  <c r="AA83" i="7" s="1"/>
  <c r="Z82" i="7"/>
  <c r="AA82" i="7" s="1"/>
  <c r="Z81" i="7"/>
  <c r="AA81" i="7" s="1"/>
  <c r="Z80" i="7"/>
  <c r="AA80" i="7" s="1"/>
  <c r="Z79" i="7"/>
  <c r="AA79" i="7" s="1"/>
  <c r="Z78" i="7"/>
  <c r="AA78" i="7" s="1"/>
  <c r="Z77" i="7"/>
  <c r="AA77" i="7" s="1"/>
  <c r="Z76" i="7"/>
  <c r="AA76" i="7" s="1"/>
  <c r="Z75" i="7"/>
  <c r="AA75" i="7" s="1"/>
  <c r="Z74" i="7"/>
  <c r="AA74" i="7" s="1"/>
  <c r="Z73" i="7"/>
  <c r="AA73" i="7" s="1"/>
  <c r="Z72" i="7"/>
  <c r="AA72" i="7" s="1"/>
  <c r="Z71" i="7"/>
  <c r="AA71" i="7" s="1"/>
  <c r="Z70" i="7"/>
  <c r="AA70" i="7" s="1"/>
  <c r="Z69" i="7"/>
  <c r="AA69" i="7" s="1"/>
  <c r="Z68" i="7"/>
  <c r="AA68" i="7" s="1"/>
  <c r="Z67" i="7"/>
  <c r="AA67" i="7" s="1"/>
  <c r="Z66" i="7"/>
  <c r="AA66" i="7" s="1"/>
  <c r="Z41" i="7"/>
  <c r="AA41" i="7" s="1"/>
  <c r="Z42" i="7"/>
  <c r="AA42" i="7" s="1"/>
  <c r="Z43" i="7"/>
  <c r="AA43" i="7" s="1"/>
  <c r="Z44" i="7"/>
  <c r="AA44" i="7" s="1"/>
  <c r="Z45" i="7"/>
  <c r="AA45" i="7" s="1"/>
  <c r="Z46" i="7"/>
  <c r="AA46" i="7" s="1"/>
  <c r="Z47" i="7"/>
  <c r="AA47" i="7" s="1"/>
  <c r="Z48" i="7"/>
  <c r="AA48" i="7" s="1"/>
  <c r="Z49" i="7"/>
  <c r="AA49" i="7" s="1"/>
  <c r="Z50" i="7"/>
  <c r="AA50" i="7" s="1"/>
  <c r="Z51" i="7"/>
  <c r="AA51" i="7" s="1"/>
  <c r="Z52" i="7"/>
  <c r="AA52" i="7" s="1"/>
  <c r="Z53" i="7"/>
  <c r="AA53" i="7" s="1"/>
  <c r="Z54" i="7"/>
  <c r="AA54" i="7" s="1"/>
  <c r="Z55" i="7"/>
  <c r="AA55" i="7" s="1"/>
  <c r="Z56" i="7"/>
  <c r="AA56" i="7" s="1"/>
  <c r="Z57" i="7"/>
  <c r="AA57" i="7" s="1"/>
  <c r="Z58" i="7"/>
  <c r="AA58" i="7" s="1"/>
  <c r="Z59" i="7"/>
  <c r="AA59" i="7" s="1"/>
  <c r="Z60" i="7"/>
  <c r="AA60" i="7" s="1"/>
  <c r="Z61" i="7"/>
  <c r="AA61" i="7" s="1"/>
  <c r="Z62" i="7"/>
  <c r="AA62" i="7" s="1"/>
  <c r="Z63" i="7"/>
  <c r="AA63" i="7" s="1"/>
  <c r="AH15" i="6" l="1"/>
  <c r="AI15" i="6" s="1"/>
  <c r="AG20" i="6"/>
  <c r="AG21" i="6" s="1"/>
  <c r="AF20" i="6"/>
  <c r="AF21" i="6" s="1"/>
  <c r="AH19" i="6"/>
  <c r="AI19" i="6" s="1"/>
  <c r="AH20" i="6" l="1"/>
  <c r="AI20" i="6" s="1"/>
  <c r="AI18" i="6"/>
  <c r="AG61" i="6" l="1"/>
  <c r="AH67" i="6" s="1"/>
  <c r="AF61" i="6"/>
  <c r="AH17" i="6"/>
  <c r="R17" i="6"/>
  <c r="P17" i="6"/>
  <c r="N17" i="6"/>
  <c r="AG67" i="6"/>
  <c r="AF67" i="6"/>
  <c r="AE67" i="6"/>
  <c r="AH65" i="6"/>
  <c r="AG65" i="6"/>
  <c r="AF65" i="6"/>
  <c r="AE65" i="6"/>
  <c r="AE61" i="6"/>
  <c r="AD61" i="6"/>
  <c r="AC61" i="6"/>
  <c r="AB61" i="6"/>
  <c r="AA61" i="6"/>
  <c r="Z61" i="6"/>
  <c r="Y61" i="6"/>
  <c r="X61" i="6"/>
  <c r="W61" i="6"/>
  <c r="V61" i="6"/>
  <c r="U61" i="6"/>
  <c r="T61" i="6"/>
  <c r="S61" i="6"/>
  <c r="Q61" i="6"/>
  <c r="O61" i="6"/>
  <c r="M61" i="6"/>
  <c r="L61" i="6"/>
  <c r="K61" i="6"/>
  <c r="J61" i="6"/>
  <c r="I61" i="6"/>
  <c r="H61" i="6"/>
  <c r="G61" i="6"/>
  <c r="F61" i="6"/>
  <c r="E61" i="6"/>
  <c r="D61" i="6"/>
  <c r="C61" i="6"/>
  <c r="R38" i="6"/>
  <c r="P38" i="6"/>
  <c r="N38" i="6"/>
  <c r="R31" i="6"/>
  <c r="P31" i="6"/>
  <c r="N31" i="6"/>
  <c r="R23" i="6"/>
  <c r="P23" i="6"/>
  <c r="N23" i="6"/>
  <c r="R15" i="6"/>
  <c r="P15" i="6"/>
  <c r="N15" i="6"/>
  <c r="AH14" i="6"/>
  <c r="AH13" i="6"/>
  <c r="AI13" i="6" s="1"/>
  <c r="R13" i="6"/>
  <c r="P13" i="6"/>
  <c r="N13" i="6"/>
  <c r="AH12" i="6"/>
  <c r="AH11" i="6"/>
  <c r="AI11" i="6" s="1"/>
  <c r="R11" i="6"/>
  <c r="P11" i="6"/>
  <c r="N11" i="6"/>
  <c r="AH10" i="6"/>
  <c r="AH9" i="6"/>
  <c r="AI9" i="6" s="1"/>
  <c r="R9" i="6"/>
  <c r="P9" i="6"/>
  <c r="N9" i="6"/>
  <c r="AE69" i="6" l="1"/>
  <c r="AE71" i="6" s="1"/>
  <c r="AG69" i="6"/>
  <c r="AG71" i="6" s="1"/>
  <c r="U62" i="6"/>
  <c r="AF69" i="6"/>
  <c r="AF71" i="6" s="1"/>
  <c r="X62" i="6"/>
  <c r="Z62" i="6"/>
  <c r="V62" i="6"/>
  <c r="Y62" i="6"/>
  <c r="AA62" i="6"/>
  <c r="W62" i="6"/>
  <c r="AB62" i="6"/>
  <c r="P61" i="6"/>
  <c r="R61" i="6"/>
  <c r="AC62" i="6"/>
  <c r="N61" i="6"/>
  <c r="Q62" i="6"/>
  <c r="AD62" i="6"/>
  <c r="T62" i="6"/>
  <c r="AF62" i="6"/>
  <c r="AH69" i="6"/>
  <c r="AH71" i="6" s="1"/>
  <c r="S62" i="6"/>
  <c r="AE62" i="6"/>
  <c r="Z16" i="7"/>
  <c r="AA16" i="7" s="1"/>
  <c r="Z17" i="7"/>
  <c r="AA17" i="7" s="1"/>
  <c r="Z18" i="7"/>
  <c r="AA18" i="7" s="1"/>
  <c r="Z19" i="7"/>
  <c r="AA19" i="7" s="1"/>
  <c r="Z20" i="7"/>
  <c r="AA20" i="7" s="1"/>
  <c r="Z21" i="7"/>
  <c r="AA21" i="7" s="1"/>
  <c r="Z22" i="7"/>
  <c r="AA22" i="7" s="1"/>
  <c r="Z23" i="7"/>
  <c r="AA23" i="7" s="1"/>
  <c r="Z24" i="7"/>
  <c r="AA24" i="7" s="1"/>
  <c r="Z25" i="7"/>
  <c r="AA25" i="7" s="1"/>
  <c r="Z26" i="7"/>
  <c r="AA26" i="7" s="1"/>
  <c r="Z27" i="7"/>
  <c r="AA27" i="7" s="1"/>
  <c r="Z28" i="7"/>
  <c r="AA28" i="7" s="1"/>
  <c r="Z29" i="7"/>
  <c r="AA29" i="7" s="1"/>
  <c r="Z30" i="7"/>
  <c r="AA30" i="7" s="1"/>
  <c r="Z31" i="7"/>
  <c r="AA31" i="7" s="1"/>
  <c r="Z32" i="7"/>
  <c r="AA32" i="7" s="1"/>
  <c r="Z33" i="7"/>
  <c r="AA33" i="7" s="1"/>
  <c r="Z34" i="7"/>
  <c r="AA34" i="7" s="1"/>
  <c r="Z35" i="7"/>
  <c r="AA35" i="7" s="1"/>
  <c r="Z36" i="7"/>
  <c r="AA36" i="7" s="1"/>
  <c r="Z37" i="7"/>
  <c r="AA37" i="7" s="1"/>
  <c r="Z38" i="7"/>
  <c r="AA38" i="7" s="1"/>
  <c r="Z15" i="7"/>
  <c r="AA15" i="7" s="1"/>
  <c r="V264" i="7"/>
  <c r="U264" i="7"/>
  <c r="T264" i="7"/>
  <c r="S264" i="7"/>
  <c r="Q264" i="7"/>
  <c r="O264" i="7"/>
  <c r="M264" i="7"/>
  <c r="L264" i="7"/>
  <c r="K264" i="7"/>
  <c r="J264" i="7"/>
  <c r="I264" i="7"/>
  <c r="H264" i="7"/>
  <c r="G264" i="7"/>
  <c r="F264" i="7"/>
  <c r="E264" i="7"/>
  <c r="D264" i="7"/>
  <c r="C264" i="7"/>
  <c r="R262" i="7"/>
  <c r="P262" i="7"/>
  <c r="N262" i="7"/>
  <c r="R260" i="7"/>
  <c r="P260" i="7"/>
  <c r="N260" i="7"/>
  <c r="R257" i="7"/>
  <c r="P257" i="7"/>
  <c r="N257" i="7"/>
  <c r="R204" i="7"/>
  <c r="P204" i="7"/>
  <c r="N204" i="7"/>
  <c r="R146" i="7"/>
  <c r="P146" i="7"/>
  <c r="N146" i="7"/>
  <c r="R120" i="7"/>
  <c r="P120" i="7"/>
  <c r="N120" i="7"/>
  <c r="AA90" i="7"/>
  <c r="R90" i="7"/>
  <c r="P90" i="7"/>
  <c r="N90" i="7"/>
  <c r="Z65" i="7"/>
  <c r="AA65" i="7" s="1"/>
  <c r="R65" i="7"/>
  <c r="P65" i="7"/>
  <c r="N65" i="7"/>
  <c r="Z64" i="7"/>
  <c r="Z40" i="7"/>
  <c r="AA40" i="7" s="1"/>
  <c r="R40" i="7"/>
  <c r="P40" i="7"/>
  <c r="N40" i="7"/>
  <c r="R15" i="7"/>
  <c r="P15" i="7"/>
  <c r="N15" i="7"/>
  <c r="E289" i="7" l="1"/>
  <c r="E319" i="7" s="1"/>
  <c r="F289" i="7"/>
  <c r="F319" i="7"/>
  <c r="D289" i="7"/>
  <c r="D319" i="7" s="1"/>
  <c r="G289" i="7"/>
  <c r="G319" i="7" s="1"/>
  <c r="H289" i="7"/>
  <c r="H319" i="7"/>
  <c r="I289" i="7"/>
  <c r="I319" i="7"/>
  <c r="P319" i="7"/>
  <c r="J289" i="7"/>
  <c r="J319" i="7" s="1"/>
  <c r="M289" i="7"/>
  <c r="M319" i="7"/>
  <c r="O289" i="7"/>
  <c r="O319" i="7" s="1"/>
  <c r="L289" i="7"/>
  <c r="L319" i="7" s="1"/>
  <c r="C289" i="7"/>
  <c r="C319" i="7"/>
  <c r="K289" i="7"/>
  <c r="K319" i="7"/>
  <c r="S319" i="7"/>
  <c r="AH61" i="6"/>
  <c r="V265" i="7"/>
  <c r="V289" i="7" s="1"/>
  <c r="T265" i="7"/>
  <c r="T289" i="7" s="1"/>
  <c r="Q265" i="7"/>
  <c r="Q289" i="7" s="1"/>
  <c r="P264" i="7"/>
  <c r="P289" i="7" s="1"/>
  <c r="S265" i="7"/>
  <c r="S289" i="7" s="1"/>
  <c r="S290" i="7" s="1"/>
  <c r="N264" i="7"/>
  <c r="N289" i="7" s="1"/>
  <c r="N319" i="7" s="1"/>
  <c r="U265" i="7"/>
  <c r="U289" i="7" s="1"/>
  <c r="U290" i="7" s="1"/>
  <c r="R264" i="7"/>
  <c r="R289" i="7" s="1"/>
  <c r="AL21" i="1"/>
  <c r="Q290" i="7" l="1"/>
  <c r="Q319" i="7" s="1"/>
  <c r="Q320" i="7" s="1"/>
  <c r="R319" i="7"/>
  <c r="U319" i="7"/>
  <c r="T290" i="7"/>
  <c r="T319" i="7" s="1"/>
  <c r="V290" i="7"/>
  <c r="V319" i="7" s="1"/>
  <c r="V320" i="7" s="1"/>
  <c r="U320" i="7" l="1"/>
  <c r="T320" i="7"/>
  <c r="S320" i="7"/>
  <c r="AE39" i="1" l="1"/>
  <c r="AD39" i="1"/>
  <c r="C15" i="5"/>
  <c r="D23" i="5" s="1"/>
  <c r="E23" i="5" s="1"/>
  <c r="E20" i="5"/>
  <c r="F20" i="5"/>
  <c r="D13" i="5"/>
  <c r="D11" i="5"/>
  <c r="D9" i="5"/>
  <c r="D7" i="5"/>
  <c r="D15" i="5" s="1"/>
  <c r="AC39" i="1"/>
  <c r="AB39" i="1"/>
  <c r="AA39" i="1"/>
  <c r="Z39" i="1"/>
  <c r="Y39" i="1"/>
  <c r="X39" i="1"/>
  <c r="W39" i="1"/>
  <c r="V39" i="1"/>
  <c r="C18" i="4"/>
  <c r="B17" i="4"/>
  <c r="C16" i="4"/>
  <c r="B15" i="4"/>
  <c r="D17" i="2"/>
  <c r="C17" i="2"/>
  <c r="N15" i="1"/>
  <c r="P15" i="1"/>
  <c r="R15" i="1"/>
  <c r="N17" i="1"/>
  <c r="P17" i="1"/>
  <c r="R17" i="1"/>
  <c r="N19" i="1"/>
  <c r="P19" i="1"/>
  <c r="R19" i="1"/>
  <c r="N21" i="1"/>
  <c r="P21" i="1"/>
  <c r="R21" i="1"/>
  <c r="N23" i="1"/>
  <c r="P23" i="1"/>
  <c r="R23" i="1"/>
  <c r="N25" i="1"/>
  <c r="P25" i="1"/>
  <c r="R25" i="1"/>
  <c r="N27" i="1"/>
  <c r="P27" i="1"/>
  <c r="R27" i="1"/>
  <c r="N29" i="1"/>
  <c r="P29" i="1"/>
  <c r="R29" i="1"/>
  <c r="N31" i="1"/>
  <c r="P31" i="1"/>
  <c r="R31" i="1"/>
  <c r="N33" i="1"/>
  <c r="P33" i="1"/>
  <c r="R33" i="1"/>
  <c r="N35" i="1"/>
  <c r="P35" i="1"/>
  <c r="R35" i="1"/>
  <c r="N37" i="1"/>
  <c r="P37" i="1"/>
  <c r="R37" i="1"/>
  <c r="C39" i="1"/>
  <c r="B2" i="4" s="1"/>
  <c r="D39" i="1"/>
  <c r="B3" i="2" s="1"/>
  <c r="E39" i="1"/>
  <c r="B4" i="4" s="1"/>
  <c r="F39" i="1"/>
  <c r="B5" i="2" s="1"/>
  <c r="G39" i="1"/>
  <c r="B6" i="4" s="1"/>
  <c r="H39" i="1"/>
  <c r="B7" i="2"/>
  <c r="I39" i="1"/>
  <c r="B8" i="2" s="1"/>
  <c r="J39" i="1"/>
  <c r="C9" i="4" s="1"/>
  <c r="K39" i="1"/>
  <c r="B10" i="2" s="1"/>
  <c r="B10" i="4"/>
  <c r="L39" i="1"/>
  <c r="B11" i="2" s="1"/>
  <c r="M39" i="1"/>
  <c r="B12" i="4" s="1"/>
  <c r="B13" i="4" s="1"/>
  <c r="O39" i="1"/>
  <c r="B13" i="2" s="1"/>
  <c r="Q39" i="1"/>
  <c r="S39" i="1"/>
  <c r="T39" i="1"/>
  <c r="T40" i="1" s="1"/>
  <c r="U39" i="1"/>
  <c r="U40" i="1" s="1"/>
  <c r="C15" i="2"/>
  <c r="D15" i="2"/>
  <c r="C16" i="2"/>
  <c r="D16" i="2"/>
  <c r="O7" i="3"/>
  <c r="Q7" i="3"/>
  <c r="R7" i="3"/>
  <c r="O8" i="3"/>
  <c r="Q8" i="3"/>
  <c r="R8" i="3"/>
  <c r="O9" i="3"/>
  <c r="Q9" i="3"/>
  <c r="R9" i="3"/>
  <c r="O10" i="3"/>
  <c r="Q10" i="3"/>
  <c r="R10" i="3"/>
  <c r="O11" i="3"/>
  <c r="Q11" i="3"/>
  <c r="R11" i="3"/>
  <c r="O12" i="3"/>
  <c r="Q12" i="3"/>
  <c r="R12" i="3"/>
  <c r="O13" i="3"/>
  <c r="Q13" i="3"/>
  <c r="R13" i="3"/>
  <c r="O14" i="3"/>
  <c r="Q14" i="3"/>
  <c r="R14" i="3"/>
  <c r="O15" i="3"/>
  <c r="Q15" i="3"/>
  <c r="R15" i="3"/>
  <c r="O16" i="3"/>
  <c r="Q16" i="3"/>
  <c r="R16" i="3"/>
  <c r="O17" i="3"/>
  <c r="Q17" i="3"/>
  <c r="R17" i="3"/>
  <c r="O18" i="3"/>
  <c r="Q18" i="3"/>
  <c r="R18" i="3"/>
  <c r="F23" i="5"/>
  <c r="F26" i="5"/>
  <c r="H20" i="5"/>
  <c r="F28" i="5"/>
  <c r="C7" i="4"/>
  <c r="C13" i="4" l="1"/>
  <c r="C14" i="4" s="1"/>
  <c r="AA40" i="1"/>
  <c r="B12" i="2"/>
  <c r="D13" i="2" s="1"/>
  <c r="AC40" i="1"/>
  <c r="W40" i="1"/>
  <c r="AF40" i="1"/>
  <c r="B6" i="2"/>
  <c r="D7" i="2" s="1"/>
  <c r="AD40" i="1"/>
  <c r="B2" i="2"/>
  <c r="Z40" i="1"/>
  <c r="Q40" i="1"/>
  <c r="Y40" i="1"/>
  <c r="R39" i="1"/>
  <c r="P39" i="1"/>
  <c r="AB40" i="1"/>
  <c r="Y44" i="1"/>
  <c r="V40" i="1"/>
  <c r="S40" i="1"/>
  <c r="X40" i="1"/>
  <c r="N39" i="1"/>
  <c r="B5" i="4"/>
  <c r="B11" i="4"/>
  <c r="AE40" i="1"/>
  <c r="C11" i="2"/>
  <c r="C9" i="2"/>
  <c r="C8" i="4"/>
  <c r="C7" i="2"/>
  <c r="D14" i="2"/>
  <c r="C14" i="2"/>
  <c r="D6" i="2"/>
  <c r="C6" i="2"/>
  <c r="C4" i="2"/>
  <c r="C12" i="2"/>
  <c r="D12" i="2"/>
  <c r="B3" i="4"/>
  <c r="C13" i="2"/>
  <c r="C5" i="4"/>
  <c r="C6" i="4" s="1"/>
  <c r="B8" i="4"/>
  <c r="B9" i="4" s="1"/>
  <c r="B4" i="2"/>
  <c r="D4" i="2" s="1"/>
  <c r="C3" i="4"/>
  <c r="C11" i="4"/>
  <c r="C12" i="4" s="1"/>
  <c r="B9" i="2"/>
  <c r="D8" i="2" s="1"/>
  <c r="D11" i="2"/>
  <c r="C10" i="4" l="1"/>
  <c r="C8" i="2"/>
  <c r="C4" i="4"/>
  <c r="C5" i="2"/>
  <c r="D5" i="2"/>
  <c r="C3" i="2"/>
  <c r="B7" i="4"/>
  <c r="D3" i="2"/>
  <c r="D10" i="2"/>
  <c r="C10" i="2"/>
  <c r="D9" i="2"/>
</calcChain>
</file>

<file path=xl/sharedStrings.xml><?xml version="1.0" encoding="utf-8"?>
<sst xmlns="http://schemas.openxmlformats.org/spreadsheetml/2006/main" count="1463" uniqueCount="126">
  <si>
    <t xml:space="preserve">MONTH </t>
  </si>
  <si>
    <t>EARNED</t>
  </si>
  <si>
    <t xml:space="preserve">NOVEMBER </t>
  </si>
  <si>
    <t xml:space="preserve">DECEMBER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</si>
  <si>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</si>
  <si>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</si>
  <si>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</si>
  <si>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</si>
  <si>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</si>
  <si>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</si>
  <si>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</si>
  <si>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</si>
  <si>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</si>
  <si>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</si>
  <si>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MONTH</t>
  </si>
  <si>
    <t>RECEIVED</t>
  </si>
  <si>
    <t>NOVEMBER</t>
  </si>
  <si>
    <t>DECEMBER</t>
  </si>
  <si>
    <t>YEAR</t>
  </si>
  <si>
    <t>1993</t>
  </si>
  <si>
    <t>=</t>
  </si>
  <si>
    <t xml:space="preserve">                            PERMISSIVE SALES TAX</t>
  </si>
  <si>
    <t>1994</t>
  </si>
  <si>
    <t>1995</t>
  </si>
  <si>
    <t>1996</t>
  </si>
  <si>
    <t>1997</t>
  </si>
  <si>
    <t>1998</t>
  </si>
  <si>
    <t>1999</t>
  </si>
  <si>
    <t>2000</t>
  </si>
  <si>
    <t>DIFFERENCE</t>
  </si>
  <si>
    <t>BETWEEN</t>
  </si>
  <si>
    <t>2002 &amp; 2003</t>
  </si>
  <si>
    <t>2003 &amp; 2004</t>
  </si>
  <si>
    <t>==============</t>
  </si>
  <si>
    <t>2004 &amp; 2005</t>
  </si>
  <si>
    <t>Sales Tax</t>
  </si>
  <si>
    <t>2001</t>
  </si>
  <si>
    <t>2002</t>
  </si>
  <si>
    <t>2003</t>
  </si>
  <si>
    <t>2004</t>
  </si>
  <si>
    <t>2005</t>
  </si>
  <si>
    <t>2Yr Median</t>
  </si>
  <si>
    <t>3Yr Average</t>
  </si>
  <si>
    <t>2006</t>
  </si>
  <si>
    <t>PERMISSIVE SALES TAX</t>
  </si>
  <si>
    <t>2007</t>
  </si>
  <si>
    <t>Odd Years</t>
  </si>
  <si>
    <t>Even Years</t>
  </si>
  <si>
    <t>2008</t>
  </si>
  <si>
    <t>2009</t>
  </si>
  <si>
    <t>2010</t>
  </si>
  <si>
    <t>Prior</t>
  </si>
  <si>
    <t>Current</t>
  </si>
  <si>
    <t xml:space="preserve">PERCENT </t>
  </si>
  <si>
    <t>CHANGED</t>
  </si>
  <si>
    <t>LOCAL SALES TAX COLLECTED</t>
  </si>
  <si>
    <t>Comparison of current to history</t>
  </si>
  <si>
    <t>2016(Est)</t>
  </si>
  <si>
    <t xml:space="preserve">Budget est - 2017 sales tax reduction for Medicare/Medicaid elimination </t>
  </si>
  <si>
    <t>Est 2016 using 2% increase</t>
  </si>
  <si>
    <t>Last four months receipts as % of total</t>
  </si>
  <si>
    <t xml:space="preserve">Reduction of last four months for elim of </t>
  </si>
  <si>
    <t xml:space="preserve">    Medicare &amp; Medicaid</t>
  </si>
  <si>
    <t>Sales tax receipts</t>
  </si>
  <si>
    <t>Est at 2% incr</t>
  </si>
  <si>
    <t>Actual</t>
  </si>
  <si>
    <t xml:space="preserve">LOCAL SALES TAX ESTMATE </t>
  </si>
  <si>
    <t>Est at 1% incr</t>
  </si>
  <si>
    <t>2018 &amp; 2019</t>
  </si>
  <si>
    <t>Y-T-D Difference 2018</t>
  </si>
  <si>
    <t>Y-T-D Difference 2019</t>
  </si>
  <si>
    <t>Y-T-D Difference 2017</t>
  </si>
  <si>
    <t>(-Over) under</t>
  </si>
  <si>
    <t>% Change over previous</t>
  </si>
  <si>
    <t>Y-T-D Difference 2020</t>
  </si>
  <si>
    <t>Regular Sales</t>
  </si>
  <si>
    <t>Direct Pay</t>
  </si>
  <si>
    <t>Sellers Use</t>
  </si>
  <si>
    <t>Consumers Use</t>
  </si>
  <si>
    <t>Motor Vehicle</t>
  </si>
  <si>
    <t>Watercraft and Outboard Motors</t>
  </si>
  <si>
    <t>Liquor Control</t>
  </si>
  <si>
    <t>Voluntary Payments</t>
  </si>
  <si>
    <t>Assessment Payments</t>
  </si>
  <si>
    <t>Audit Payments</t>
  </si>
  <si>
    <t>Sales Tax on Motor Fuel</t>
  </si>
  <si>
    <t>Certified Assessment Payments</t>
  </si>
  <si>
    <t>Statewide Master</t>
  </si>
  <si>
    <t>Streamline Sales-Intrastate</t>
  </si>
  <si>
    <t>Streamline Sales-Interstate</t>
  </si>
  <si>
    <t>Streamline Use</t>
  </si>
  <si>
    <t>Use Tax from Ohio IT 1040</t>
  </si>
  <si>
    <t>Non-Resident Motor Vehicle</t>
  </si>
  <si>
    <t>Non-Resident Watercraft</t>
  </si>
  <si>
    <t>Transient Sales</t>
  </si>
  <si>
    <t>Amnesty 2012</t>
  </si>
  <si>
    <t>Use Tax on Cigarettes</t>
  </si>
  <si>
    <t>Amnesty 2018</t>
  </si>
  <si>
    <t>$0.00</t>
  </si>
  <si>
    <t>Total</t>
  </si>
  <si>
    <t>Non-Auto</t>
  </si>
  <si>
    <t>Auto</t>
  </si>
  <si>
    <t>2019 &amp; 2020</t>
  </si>
  <si>
    <t>actual</t>
  </si>
  <si>
    <t>estimate</t>
  </si>
  <si>
    <t>plus actual other</t>
  </si>
  <si>
    <t>LOCAL SALES ESTIMATES TAX COLLECTED</t>
  </si>
  <si>
    <t>Spent</t>
  </si>
  <si>
    <t>Deposited</t>
  </si>
  <si>
    <t>August</t>
  </si>
  <si>
    <t>November</t>
  </si>
  <si>
    <t xml:space="preserve">Year </t>
  </si>
  <si>
    <t>2020 &amp; 2021</t>
  </si>
  <si>
    <t>Y-T-Difference 2020</t>
  </si>
  <si>
    <t>Y-T-D Difference 2021</t>
  </si>
  <si>
    <t>Oct</t>
  </si>
  <si>
    <t>Jan</t>
  </si>
  <si>
    <t>Feb</t>
  </si>
  <si>
    <t>December</t>
  </si>
  <si>
    <t>March</t>
  </si>
  <si>
    <t>2022 Appropriations Difference</t>
  </si>
  <si>
    <t>Y-T-D Difference 2022</t>
  </si>
  <si>
    <t>2021 &amp; 2022</t>
  </si>
  <si>
    <t>Y-T-D Difference 2023</t>
  </si>
  <si>
    <t>2023 Appropriation</t>
  </si>
  <si>
    <t>2023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</si>
</sst>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&quot;$&quot;#,##0.00"/>
    <numFmt numFmtId="166" formatCode="0.000000%"/>
    <numFmt numFmtId="167" formatCode="[$$-409]#,##0.00;\([$$-409]#,##0.00\);\$\0\.\0\0"/>
  </numFmts>
  <fonts count="17">
    <font>
      <sz val="12"/>
      <name val="Arial"/>
    </font>
    <font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0"/>
      <color theme="1"/>
      <name val="Tahoma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color theme="1"/>
      <name val="Andale WT"/>
      <family val="2"/>
    </font>
    <font>
      <b/>
      <sz val="8"/>
      <color theme="1"/>
      <name val="Andale WT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11" fillId="0" borderId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359">
    <xf numFmtId="0" fontId="0" fillId="0" borderId="0" xfId="0"/>
    <xf numFmtId="0" fontId="1" fillId="0" borderId="0" xfId="0" applyNumberFormat="1" applyFont="1" applyAlignment="1"/>
    <xf numFmtId="164" fontId="2" fillId="0" borderId="0" xfId="0" applyNumberFormat="1" applyFont="1" applyAlignment="1"/>
    <xf numFmtId="0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fill"/>
    </xf>
    <xf numFmtId="164" fontId="2" fillId="0" borderId="1" xfId="0" applyNumberFormat="1" applyFont="1" applyBorder="1" applyAlignment="1"/>
    <xf numFmtId="0" fontId="5" fillId="0" borderId="1" xfId="0" applyNumberFormat="1" applyFont="1" applyBorder="1" applyAlignment="1" applyProtection="1"/>
    <xf numFmtId="0" fontId="5" fillId="0" borderId="0" xfId="0" applyNumberFormat="1" applyFont="1" applyAlignment="1" applyProtection="1">
      <alignment horizontal="center"/>
    </xf>
    <xf numFmtId="0" fontId="2" fillId="0" borderId="1" xfId="0" applyNumberFormat="1" applyFont="1" applyBorder="1" applyAlignment="1"/>
    <xf numFmtId="164" fontId="2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/>
    <xf numFmtId="0" fontId="1" fillId="0" borderId="0" xfId="0" applyNumberFormat="1" applyFont="1" applyBorder="1" applyAlignment="1"/>
    <xf numFmtId="164" fontId="2" fillId="2" borderId="0" xfId="0" applyNumberFormat="1" applyFont="1" applyFill="1" applyBorder="1" applyAlignment="1"/>
    <xf numFmtId="164" fontId="6" fillId="2" borderId="0" xfId="0" applyNumberFormat="1" applyFont="1" applyFill="1" applyBorder="1" applyAlignment="1"/>
    <xf numFmtId="164" fontId="2" fillId="0" borderId="0" xfId="0" applyNumberFormat="1" applyFont="1" applyBorder="1" applyAlignment="1"/>
    <xf numFmtId="164" fontId="1" fillId="0" borderId="0" xfId="0" applyNumberFormat="1" applyFont="1" applyBorder="1"/>
    <xf numFmtId="164" fontId="2" fillId="2" borderId="2" xfId="0" applyNumberFormat="1" applyFont="1" applyFill="1" applyBorder="1" applyAlignment="1"/>
    <xf numFmtId="164" fontId="6" fillId="2" borderId="2" xfId="0" applyNumberFormat="1" applyFont="1" applyFill="1" applyBorder="1" applyAlignment="1"/>
    <xf numFmtId="0" fontId="1" fillId="0" borderId="2" xfId="0" applyNumberFormat="1" applyFont="1" applyBorder="1" applyAlignment="1"/>
    <xf numFmtId="164" fontId="2" fillId="0" borderId="2" xfId="0" applyNumberFormat="1" applyFont="1" applyBorder="1" applyAlignment="1"/>
    <xf numFmtId="164" fontId="1" fillId="0" borderId="2" xfId="0" applyNumberFormat="1" applyFont="1" applyBorder="1"/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/>
    <xf numFmtId="164" fontId="2" fillId="2" borderId="5" xfId="0" applyNumberFormat="1" applyFont="1" applyFill="1" applyBorder="1" applyAlignment="1"/>
    <xf numFmtId="164" fontId="2" fillId="0" borderId="4" xfId="0" applyNumberFormat="1" applyFont="1" applyBorder="1" applyAlignment="1"/>
    <xf numFmtId="164" fontId="2" fillId="0" borderId="5" xfId="0" applyNumberFormat="1" applyFont="1" applyBorder="1" applyAlignment="1"/>
    <xf numFmtId="164" fontId="2" fillId="2" borderId="4" xfId="0" applyNumberFormat="1" applyFont="1" applyFill="1" applyBorder="1" applyAlignment="1"/>
    <xf numFmtId="164" fontId="5" fillId="0" borderId="4" xfId="0" applyNumberFormat="1" applyFont="1" applyBorder="1" applyAlignment="1">
      <alignment horizontal="fill"/>
    </xf>
    <xf numFmtId="164" fontId="2" fillId="0" borderId="3" xfId="0" applyNumberFormat="1" applyFont="1" applyBorder="1" applyAlignment="1"/>
    <xf numFmtId="0" fontId="1" fillId="0" borderId="4" xfId="0" applyNumberFormat="1" applyFont="1" applyBorder="1" applyAlignment="1"/>
    <xf numFmtId="0" fontId="1" fillId="0" borderId="4" xfId="0" applyNumberFormat="1" applyFont="1" applyBorder="1"/>
    <xf numFmtId="0" fontId="4" fillId="0" borderId="4" xfId="0" applyNumberFormat="1" applyFont="1" applyBorder="1" applyAlignment="1"/>
    <xf numFmtId="164" fontId="5" fillId="0" borderId="3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6" fillId="0" borderId="3" xfId="0" applyNumberFormat="1" applyFont="1" applyBorder="1" applyAlignment="1"/>
    <xf numFmtId="164" fontId="6" fillId="2" borderId="5" xfId="0" applyNumberFormat="1" applyFont="1" applyFill="1" applyBorder="1" applyAlignment="1"/>
    <xf numFmtId="164" fontId="1" fillId="0" borderId="4" xfId="0" applyNumberFormat="1" applyFont="1" applyBorder="1"/>
    <xf numFmtId="164" fontId="1" fillId="0" borderId="5" xfId="0" applyNumberFormat="1" applyFont="1" applyBorder="1"/>
    <xf numFmtId="164" fontId="6" fillId="2" borderId="4" xfId="0" applyNumberFormat="1" applyFont="1" applyFill="1" applyBorder="1" applyAlignment="1"/>
    <xf numFmtId="0" fontId="6" fillId="0" borderId="3" xfId="0" applyNumberFormat="1" applyFont="1" applyBorder="1" applyAlignment="1"/>
    <xf numFmtId="0" fontId="1" fillId="0" borderId="3" xfId="0" applyNumberFormat="1" applyFont="1" applyBorder="1"/>
    <xf numFmtId="164" fontId="1" fillId="0" borderId="4" xfId="0" applyNumberFormat="1" applyFont="1" applyBorder="1" applyAlignment="1"/>
    <xf numFmtId="165" fontId="1" fillId="0" borderId="4" xfId="0" applyNumberFormat="1" applyFont="1" applyBorder="1" applyAlignment="1"/>
    <xf numFmtId="0" fontId="5" fillId="0" borderId="6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/>
    <xf numFmtId="165" fontId="1" fillId="0" borderId="2" xfId="0" applyNumberFormat="1" applyFont="1" applyBorder="1" applyAlignment="1"/>
    <xf numFmtId="165" fontId="1" fillId="0" borderId="0" xfId="0" applyNumberFormat="1" applyFont="1" applyBorder="1" applyAlignment="1"/>
    <xf numFmtId="0" fontId="2" fillId="0" borderId="4" xfId="0" applyNumberFormat="1" applyFont="1" applyBorder="1" applyAlignment="1" applyProtection="1"/>
    <xf numFmtId="0" fontId="5" fillId="0" borderId="3" xfId="0" applyNumberFormat="1" applyFont="1" applyBorder="1" applyAlignment="1" applyProtection="1"/>
    <xf numFmtId="0" fontId="2" fillId="0" borderId="3" xfId="0" applyNumberFormat="1" applyFont="1" applyBorder="1" applyAlignment="1" applyProtection="1"/>
    <xf numFmtId="0" fontId="2" fillId="0" borderId="6" xfId="0" applyNumberFormat="1" applyFont="1" applyBorder="1" applyAlignment="1" applyProtection="1"/>
    <xf numFmtId="0" fontId="3" fillId="0" borderId="8" xfId="0" applyNumberFormat="1" applyFont="1" applyBorder="1" applyAlignment="1"/>
    <xf numFmtId="0" fontId="1" fillId="0" borderId="9" xfId="0" applyNumberFormat="1" applyFont="1" applyBorder="1"/>
    <xf numFmtId="0" fontId="1" fillId="0" borderId="8" xfId="0" applyNumberFormat="1" applyFont="1" applyBorder="1"/>
    <xf numFmtId="0" fontId="1" fillId="0" borderId="8" xfId="0" applyNumberFormat="1" applyFont="1" applyBorder="1" applyAlignment="1"/>
    <xf numFmtId="165" fontId="1" fillId="0" borderId="10" xfId="0" applyNumberFormat="1" applyFont="1" applyBorder="1" applyAlignment="1"/>
    <xf numFmtId="165" fontId="1" fillId="0" borderId="11" xfId="0" applyNumberFormat="1" applyFont="1" applyBorder="1" applyAlignment="1"/>
    <xf numFmtId="0" fontId="8" fillId="0" borderId="4" xfId="0" quotePrefix="1" applyNumberFormat="1" applyFont="1" applyBorder="1" applyAlignment="1"/>
    <xf numFmtId="0" fontId="5" fillId="0" borderId="3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1" fillId="0" borderId="3" xfId="0" applyNumberFormat="1" applyFont="1" applyBorder="1" applyAlignment="1"/>
    <xf numFmtId="165" fontId="1" fillId="0" borderId="5" xfId="0" applyNumberFormat="1" applyFont="1" applyBorder="1" applyAlignment="1"/>
    <xf numFmtId="0" fontId="5" fillId="0" borderId="4" xfId="0" applyNumberFormat="1" applyFont="1" applyBorder="1" applyAlignment="1" applyProtection="1"/>
    <xf numFmtId="0" fontId="1" fillId="0" borderId="12" xfId="0" applyNumberFormat="1" applyFont="1" applyBorder="1" applyAlignment="1"/>
    <xf numFmtId="0" fontId="1" fillId="0" borderId="13" xfId="0" applyNumberFormat="1" applyFont="1" applyBorder="1" applyAlignment="1"/>
    <xf numFmtId="0" fontId="9" fillId="0" borderId="14" xfId="0" applyNumberFormat="1" applyFont="1" applyFill="1" applyBorder="1" applyAlignment="1">
      <alignment horizontal="center" wrapText="1"/>
    </xf>
    <xf numFmtId="10" fontId="1" fillId="0" borderId="0" xfId="0" applyNumberFormat="1" applyFont="1" applyBorder="1" applyAlignment="1">
      <alignment horizontal="center" vertical="center"/>
    </xf>
    <xf numFmtId="0" fontId="0" fillId="0" borderId="0" xfId="0" quotePrefix="1"/>
    <xf numFmtId="0" fontId="1" fillId="0" borderId="4" xfId="0" applyNumberFormat="1" applyFont="1" applyBorder="1" applyAlignment="1" applyProtection="1"/>
    <xf numFmtId="0" fontId="1" fillId="0" borderId="0" xfId="0" applyNumberFormat="1" applyFont="1" applyAlignment="1" applyProtection="1"/>
    <xf numFmtId="164" fontId="1" fillId="0" borderId="0" xfId="0" applyNumberFormat="1" applyFont="1" applyAlignment="1"/>
    <xf numFmtId="0" fontId="1" fillId="0" borderId="9" xfId="0" applyNumberFormat="1" applyFont="1" applyBorder="1" applyAlignment="1" applyProtection="1"/>
    <xf numFmtId="0" fontId="1" fillId="0" borderId="8" xfId="0" applyNumberFormat="1" applyFont="1" applyBorder="1" applyAlignment="1" applyProtection="1"/>
    <xf numFmtId="0" fontId="1" fillId="0" borderId="9" xfId="0" applyNumberFormat="1" applyFont="1" applyBorder="1" applyAlignment="1"/>
    <xf numFmtId="164" fontId="1" fillId="0" borderId="8" xfId="0" applyNumberFormat="1" applyFont="1" applyBorder="1" applyAlignment="1"/>
    <xf numFmtId="164" fontId="1" fillId="0" borderId="9" xfId="0" applyNumberFormat="1" applyFont="1" applyBorder="1" applyAlignment="1"/>
    <xf numFmtId="0" fontId="1" fillId="2" borderId="5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/>
    <xf numFmtId="164" fontId="1" fillId="2" borderId="5" xfId="0" applyNumberFormat="1" applyFont="1" applyFill="1" applyBorder="1" applyAlignment="1"/>
    <xf numFmtId="164" fontId="1" fillId="2" borderId="2" xfId="0" applyNumberFormat="1" applyFont="1" applyFill="1" applyBorder="1" applyAlignment="1"/>
    <xf numFmtId="164" fontId="1" fillId="0" borderId="5" xfId="0" applyNumberFormat="1" applyFont="1" applyBorder="1" applyAlignment="1"/>
    <xf numFmtId="0" fontId="1" fillId="0" borderId="5" xfId="0" applyNumberFormat="1" applyFont="1" applyBorder="1" applyAlignment="1" applyProtection="1"/>
    <xf numFmtId="0" fontId="1" fillId="0" borderId="2" xfId="0" applyNumberFormat="1" applyFont="1" applyBorder="1" applyAlignment="1" applyProtection="1"/>
    <xf numFmtId="164" fontId="1" fillId="0" borderId="2" xfId="0" applyNumberFormat="1" applyFont="1" applyBorder="1" applyAlignment="1"/>
    <xf numFmtId="0" fontId="2" fillId="2" borderId="5" xfId="0" applyNumberFormat="1" applyFont="1" applyFill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/>
    </xf>
    <xf numFmtId="0" fontId="2" fillId="0" borderId="5" xfId="0" applyNumberFormat="1" applyFont="1" applyBorder="1" applyAlignment="1" applyProtection="1">
      <alignment horizontal="center"/>
    </xf>
    <xf numFmtId="0" fontId="2" fillId="2" borderId="4" xfId="0" applyNumberFormat="1" applyFont="1" applyFill="1" applyBorder="1" applyAlignment="1" applyProtection="1">
      <alignment horizontal="center"/>
    </xf>
    <xf numFmtId="0" fontId="6" fillId="2" borderId="4" xfId="0" applyNumberFormat="1" applyFont="1" applyFill="1" applyBorder="1" applyAlignment="1" applyProtection="1">
      <alignment horizontal="center"/>
    </xf>
    <xf numFmtId="0" fontId="5" fillId="0" borderId="4" xfId="0" applyNumberFormat="1" applyFont="1" applyBorder="1" applyAlignment="1" applyProtection="1">
      <alignment horizontal="center"/>
    </xf>
    <xf numFmtId="165" fontId="1" fillId="0" borderId="15" xfId="0" applyNumberFormat="1" applyFont="1" applyBorder="1" applyAlignment="1">
      <alignment horizontal="right" vertical="center"/>
    </xf>
    <xf numFmtId="0" fontId="8" fillId="0" borderId="0" xfId="0" applyFont="1"/>
    <xf numFmtId="0" fontId="9" fillId="0" borderId="0" xfId="0" applyNumberFormat="1" applyFont="1" applyFill="1" applyBorder="1" applyAlignment="1">
      <alignment horizontal="center" wrapText="1"/>
    </xf>
    <xf numFmtId="164" fontId="5" fillId="0" borderId="9" xfId="0" applyNumberFormat="1" applyFont="1" applyBorder="1" applyAlignment="1">
      <alignment horizontal="fill"/>
    </xf>
    <xf numFmtId="164" fontId="5" fillId="0" borderId="0" xfId="0" applyNumberFormat="1" applyFont="1" applyBorder="1" applyAlignment="1">
      <alignment horizontal="fill"/>
    </xf>
    <xf numFmtId="165" fontId="1" fillId="0" borderId="0" xfId="0" applyNumberFormat="1" applyFont="1" applyAlignment="1"/>
    <xf numFmtId="165" fontId="1" fillId="0" borderId="16" xfId="0" applyNumberFormat="1" applyFont="1" applyBorder="1" applyAlignment="1"/>
    <xf numFmtId="0" fontId="1" fillId="0" borderId="0" xfId="0" applyNumberFormat="1" applyFont="1" applyBorder="1"/>
    <xf numFmtId="165" fontId="1" fillId="0" borderId="11" xfId="0" applyNumberFormat="1" applyFont="1" applyBorder="1" applyAlignment="1">
      <alignment horizontal="right" vertical="center"/>
    </xf>
    <xf numFmtId="0" fontId="1" fillId="0" borderId="15" xfId="0" applyNumberFormat="1" applyFont="1" applyBorder="1" applyAlignment="1"/>
    <xf numFmtId="10" fontId="1" fillId="0" borderId="0" xfId="0" applyNumberFormat="1" applyFont="1" applyAlignment="1"/>
    <xf numFmtId="165" fontId="1" fillId="0" borderId="15" xfId="0" applyNumberFormat="1" applyFont="1" applyBorder="1" applyAlignment="1"/>
    <xf numFmtId="0" fontId="1" fillId="0" borderId="11" xfId="0" applyNumberFormat="1" applyFont="1" applyBorder="1" applyAlignment="1"/>
    <xf numFmtId="10" fontId="1" fillId="0" borderId="4" xfId="0" applyNumberFormat="1" applyFont="1" applyBorder="1" applyAlignment="1"/>
    <xf numFmtId="10" fontId="1" fillId="0" borderId="15" xfId="0" applyNumberFormat="1" applyFont="1" applyBorder="1" applyAlignment="1"/>
    <xf numFmtId="0" fontId="1" fillId="0" borderId="17" xfId="0" applyNumberFormat="1" applyFont="1" applyBorder="1" applyAlignment="1"/>
    <xf numFmtId="165" fontId="1" fillId="0" borderId="17" xfId="0" applyNumberFormat="1" applyFont="1" applyBorder="1" applyAlignment="1"/>
    <xf numFmtId="0" fontId="1" fillId="0" borderId="18" xfId="0" applyNumberFormat="1" applyFont="1" applyBorder="1" applyAlignment="1"/>
    <xf numFmtId="164" fontId="2" fillId="0" borderId="19" xfId="0" applyNumberFormat="1" applyFont="1" applyBorder="1" applyAlignment="1"/>
    <xf numFmtId="164" fontId="2" fillId="0" borderId="20" xfId="0" applyNumberFormat="1" applyFont="1" applyBorder="1" applyAlignment="1"/>
    <xf numFmtId="165" fontId="1" fillId="0" borderId="21" xfId="0" applyNumberFormat="1" applyFont="1" applyBorder="1" applyAlignment="1"/>
    <xf numFmtId="0" fontId="1" fillId="0" borderId="4" xfId="0" applyNumberFormat="1" applyFont="1" applyBorder="1" applyAlignment="1" applyProtection="1">
      <alignment horizontal="center"/>
    </xf>
    <xf numFmtId="0" fontId="1" fillId="0" borderId="6" xfId="0" applyNumberFormat="1" applyFont="1" applyBorder="1" applyAlignment="1" applyProtection="1"/>
    <xf numFmtId="0" fontId="2" fillId="0" borderId="0" xfId="0" applyNumberFormat="1" applyFont="1" applyBorder="1" applyAlignment="1"/>
    <xf numFmtId="0" fontId="8" fillId="0" borderId="0" xfId="0" applyNumberFormat="1" applyFont="1" applyBorder="1" applyAlignment="1"/>
    <xf numFmtId="0" fontId="7" fillId="0" borderId="0" xfId="0" applyNumberFormat="1" applyFont="1" applyBorder="1" applyAlignment="1"/>
    <xf numFmtId="164" fontId="1" fillId="0" borderId="0" xfId="0" applyNumberFormat="1" applyFont="1" applyBorder="1" applyAlignment="1"/>
    <xf numFmtId="0" fontId="1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/>
    <xf numFmtId="0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 applyProtection="1"/>
    <xf numFmtId="0" fontId="2" fillId="0" borderId="16" xfId="0" applyNumberFormat="1" applyFont="1" applyBorder="1" applyAlignment="1" applyProtection="1"/>
    <xf numFmtId="0" fontId="2" fillId="0" borderId="16" xfId="0" applyNumberFormat="1" applyFont="1" applyBorder="1" applyAlignment="1"/>
    <xf numFmtId="164" fontId="2" fillId="0" borderId="16" xfId="0" applyNumberFormat="1" applyFont="1" applyBorder="1" applyAlignment="1"/>
    <xf numFmtId="0" fontId="1" fillId="0" borderId="16" xfId="0" applyNumberFormat="1" applyFont="1" applyBorder="1" applyAlignment="1"/>
    <xf numFmtId="0" fontId="3" fillId="0" borderId="0" xfId="0" applyNumberFormat="1" applyFont="1" applyBorder="1" applyAlignment="1"/>
    <xf numFmtId="0" fontId="10" fillId="0" borderId="0" xfId="0" applyNumberFormat="1" applyFont="1" applyBorder="1" applyAlignment="1"/>
    <xf numFmtId="0" fontId="1" fillId="0" borderId="16" xfId="0" applyNumberFormat="1" applyFont="1" applyBorder="1"/>
    <xf numFmtId="0" fontId="5" fillId="0" borderId="0" xfId="0" applyNumberFormat="1" applyFont="1" applyBorder="1" applyAlignment="1" applyProtection="1"/>
    <xf numFmtId="164" fontId="5" fillId="0" borderId="12" xfId="0" applyNumberFormat="1" applyFont="1" applyBorder="1" applyAlignment="1">
      <alignment horizontal="fill"/>
    </xf>
    <xf numFmtId="0" fontId="8" fillId="0" borderId="0" xfId="0" quotePrefix="1" applyNumberFormat="1" applyFont="1" applyBorder="1" applyAlignment="1"/>
    <xf numFmtId="0" fontId="1" fillId="0" borderId="22" xfId="0" applyNumberFormat="1" applyFont="1" applyBorder="1" applyAlignment="1"/>
    <xf numFmtId="0" fontId="1" fillId="0" borderId="0" xfId="0" applyNumberFormat="1" applyFont="1" applyBorder="1" applyAlignment="1" applyProtection="1">
      <alignment horizontal="left"/>
    </xf>
    <xf numFmtId="0" fontId="1" fillId="0" borderId="0" xfId="0" applyFont="1"/>
    <xf numFmtId="4" fontId="0" fillId="0" borderId="0" xfId="0" applyNumberFormat="1"/>
    <xf numFmtId="0" fontId="0" fillId="0" borderId="0" xfId="0" applyBorder="1"/>
    <xf numFmtId="10" fontId="0" fillId="0" borderId="0" xfId="0" applyNumberFormat="1"/>
    <xf numFmtId="0" fontId="5" fillId="0" borderId="0" xfId="0" applyFont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66" fontId="1" fillId="0" borderId="2" xfId="0" applyNumberFormat="1" applyFont="1" applyBorder="1" applyAlignment="1"/>
    <xf numFmtId="10" fontId="1" fillId="0" borderId="2" xfId="0" applyNumberFormat="1" applyFont="1" applyBorder="1" applyAlignment="1"/>
    <xf numFmtId="0" fontId="1" fillId="0" borderId="0" xfId="0" applyNumberFormat="1" applyFont="1" applyBorder="1" applyAlignment="1" applyProtection="1"/>
    <xf numFmtId="10" fontId="1" fillId="0" borderId="0" xfId="0" applyNumberFormat="1" applyFont="1" applyBorder="1" applyAlignment="1"/>
    <xf numFmtId="0" fontId="1" fillId="0" borderId="7" xfId="0" applyNumberFormat="1" applyFont="1" applyBorder="1" applyAlignment="1"/>
    <xf numFmtId="43" fontId="1" fillId="0" borderId="0" xfId="0" applyNumberFormat="1" applyFont="1" applyBorder="1" applyAlignment="1"/>
    <xf numFmtId="0" fontId="5" fillId="0" borderId="0" xfId="0" applyNumberFormat="1" applyFont="1" applyAlignment="1">
      <alignment wrapText="1"/>
    </xf>
    <xf numFmtId="10" fontId="5" fillId="0" borderId="0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 applyProtection="1">
      <alignment horizontal="center"/>
    </xf>
    <xf numFmtId="0" fontId="2" fillId="0" borderId="25" xfId="0" applyNumberFormat="1" applyFont="1" applyBorder="1" applyAlignment="1" applyProtection="1">
      <alignment horizontal="center"/>
    </xf>
    <xf numFmtId="0" fontId="1" fillId="2" borderId="5" xfId="0" applyNumberFormat="1" applyFont="1" applyFill="1" applyBorder="1" applyAlignment="1" applyProtection="1">
      <alignment horizontal="center"/>
    </xf>
    <xf numFmtId="0" fontId="1" fillId="2" borderId="4" xfId="0" applyNumberFormat="1" applyFont="1" applyFill="1" applyBorder="1" applyAlignment="1" applyProtection="1">
      <alignment horizontal="center"/>
    </xf>
    <xf numFmtId="165" fontId="1" fillId="0" borderId="10" xfId="0" applyNumberFormat="1" applyFont="1" applyBorder="1" applyAlignment="1">
      <alignment horizontal="right" vertical="center"/>
    </xf>
    <xf numFmtId="165" fontId="1" fillId="0" borderId="17" xfId="0" applyNumberFormat="1" applyFont="1" applyBorder="1" applyAlignment="1">
      <alignment horizontal="right" vertical="center"/>
    </xf>
    <xf numFmtId="0" fontId="5" fillId="2" borderId="5" xfId="0" applyNumberFormat="1" applyFont="1" applyFill="1" applyBorder="1" applyAlignment="1" applyProtection="1">
      <alignment horizontal="center"/>
    </xf>
    <xf numFmtId="164" fontId="5" fillId="2" borderId="5" xfId="0" applyNumberFormat="1" applyFont="1" applyFill="1" applyBorder="1" applyAlignment="1"/>
    <xf numFmtId="164" fontId="5" fillId="2" borderId="2" xfId="0" applyNumberFormat="1" applyFont="1" applyFill="1" applyBorder="1" applyAlignment="1"/>
    <xf numFmtId="164" fontId="5" fillId="0" borderId="5" xfId="0" applyNumberFormat="1" applyFont="1" applyBorder="1" applyAlignment="1"/>
    <xf numFmtId="165" fontId="5" fillId="0" borderId="2" xfId="0" applyNumberFormat="1" applyFont="1" applyBorder="1" applyAlignment="1"/>
    <xf numFmtId="165" fontId="5" fillId="0" borderId="5" xfId="0" applyNumberFormat="1" applyFont="1" applyBorder="1" applyAlignment="1"/>
    <xf numFmtId="165" fontId="5" fillId="0" borderId="15" xfId="0" applyNumberFormat="1" applyFont="1" applyBorder="1" applyAlignment="1">
      <alignment horizontal="right" vertical="center"/>
    </xf>
    <xf numFmtId="165" fontId="5" fillId="0" borderId="11" xfId="0" applyNumberFormat="1" applyFont="1" applyBorder="1" applyAlignment="1">
      <alignment horizontal="right" vertical="center"/>
    </xf>
    <xf numFmtId="165" fontId="5" fillId="0" borderId="14" xfId="0" applyNumberFormat="1" applyFont="1" applyBorder="1" applyAlignment="1">
      <alignment horizontal="right" vertical="center"/>
    </xf>
    <xf numFmtId="165" fontId="5" fillId="0" borderId="26" xfId="0" applyNumberFormat="1" applyFont="1" applyBorder="1" applyAlignment="1"/>
    <xf numFmtId="165" fontId="5" fillId="0" borderId="9" xfId="0" applyNumberFormat="1" applyFont="1" applyBorder="1" applyAlignment="1"/>
    <xf numFmtId="164" fontId="5" fillId="0" borderId="12" xfId="0" applyNumberFormat="1" applyFont="1" applyBorder="1" applyAlignment="1"/>
    <xf numFmtId="0" fontId="12" fillId="0" borderId="15" xfId="0" applyFont="1" applyBorder="1" applyAlignment="1">
      <alignment vertical="top"/>
    </xf>
    <xf numFmtId="167" fontId="12" fillId="0" borderId="15" xfId="0" applyNumberFormat="1" applyFont="1" applyBorder="1" applyAlignment="1">
      <alignment horizontal="right" vertical="top"/>
    </xf>
    <xf numFmtId="167" fontId="12" fillId="0" borderId="15" xfId="1" applyNumberFormat="1" applyFont="1" applyBorder="1" applyAlignment="1">
      <alignment horizontal="right" vertical="top"/>
    </xf>
    <xf numFmtId="0" fontId="12" fillId="0" borderId="15" xfId="0" applyFont="1" applyBorder="1" applyAlignment="1">
      <alignment horizontal="right" vertical="top"/>
    </xf>
    <xf numFmtId="0" fontId="12" fillId="0" borderId="15" xfId="1" applyFont="1" applyBorder="1" applyAlignment="1">
      <alignment horizontal="right" vertical="top"/>
    </xf>
    <xf numFmtId="164" fontId="13" fillId="0" borderId="15" xfId="0" applyNumberFormat="1" applyFont="1" applyBorder="1" applyAlignment="1"/>
    <xf numFmtId="166" fontId="1" fillId="0" borderId="0" xfId="0" applyNumberFormat="1" applyFont="1" applyBorder="1" applyAlignment="1"/>
    <xf numFmtId="0" fontId="2" fillId="0" borderId="15" xfId="0" applyNumberFormat="1" applyFont="1" applyBorder="1" applyAlignment="1" applyProtection="1">
      <alignment horizontal="center"/>
    </xf>
    <xf numFmtId="0" fontId="2" fillId="0" borderId="15" xfId="0" applyNumberFormat="1" applyFont="1" applyBorder="1" applyAlignment="1" applyProtection="1"/>
    <xf numFmtId="0" fontId="2" fillId="0" borderId="15" xfId="0" applyNumberFormat="1" applyFont="1" applyBorder="1" applyAlignment="1"/>
    <xf numFmtId="164" fontId="2" fillId="0" borderId="15" xfId="0" applyNumberFormat="1" applyFont="1" applyBorder="1" applyAlignment="1"/>
    <xf numFmtId="0" fontId="5" fillId="0" borderId="15" xfId="0" applyNumberFormat="1" applyFont="1" applyBorder="1" applyAlignment="1" applyProtection="1"/>
    <xf numFmtId="0" fontId="3" fillId="0" borderId="15" xfId="0" applyNumberFormat="1" applyFont="1" applyBorder="1" applyAlignment="1"/>
    <xf numFmtId="0" fontId="1" fillId="0" borderId="15" xfId="0" applyNumberFormat="1" applyFont="1" applyBorder="1"/>
    <xf numFmtId="0" fontId="10" fillId="0" borderId="15" xfId="0" applyNumberFormat="1" applyFont="1" applyBorder="1" applyAlignment="1"/>
    <xf numFmtId="0" fontId="1" fillId="0" borderId="15" xfId="0" applyNumberFormat="1" applyFont="1" applyBorder="1" applyAlignment="1" applyProtection="1"/>
    <xf numFmtId="0" fontId="9" fillId="0" borderId="15" xfId="0" applyNumberFormat="1" applyFont="1" applyFill="1" applyBorder="1" applyAlignment="1">
      <alignment horizontal="center" wrapText="1"/>
    </xf>
    <xf numFmtId="0" fontId="1" fillId="2" borderId="15" xfId="0" applyNumberFormat="1" applyFont="1" applyFill="1" applyBorder="1" applyAlignment="1" applyProtection="1">
      <alignment horizontal="center"/>
    </xf>
    <xf numFmtId="0" fontId="2" fillId="2" borderId="15" xfId="0" applyNumberFormat="1" applyFont="1" applyFill="1" applyBorder="1" applyAlignment="1" applyProtection="1">
      <alignment horizontal="center"/>
    </xf>
    <xf numFmtId="164" fontId="2" fillId="2" borderId="15" xfId="0" applyNumberFormat="1" applyFont="1" applyFill="1" applyBorder="1" applyAlignment="1"/>
    <xf numFmtId="164" fontId="6" fillId="2" borderId="15" xfId="0" applyNumberFormat="1" applyFont="1" applyFill="1" applyBorder="1" applyAlignment="1"/>
    <xf numFmtId="0" fontId="1" fillId="0" borderId="15" xfId="0" applyNumberFormat="1" applyFont="1" applyBorder="1" applyAlignment="1" applyProtection="1">
      <alignment horizontal="center"/>
    </xf>
    <xf numFmtId="164" fontId="1" fillId="0" borderId="15" xfId="0" applyNumberFormat="1" applyFont="1" applyBorder="1"/>
    <xf numFmtId="166" fontId="1" fillId="0" borderId="15" xfId="0" applyNumberFormat="1" applyFont="1" applyBorder="1" applyAlignment="1"/>
    <xf numFmtId="0" fontId="6" fillId="2" borderId="15" xfId="0" applyNumberFormat="1" applyFont="1" applyFill="1" applyBorder="1" applyAlignment="1" applyProtection="1">
      <alignment horizontal="center"/>
    </xf>
    <xf numFmtId="164" fontId="5" fillId="0" borderId="15" xfId="0" applyNumberFormat="1" applyFont="1" applyBorder="1" applyAlignment="1">
      <alignment horizontal="fill"/>
    </xf>
    <xf numFmtId="0" fontId="8" fillId="0" borderId="15" xfId="0" quotePrefix="1" applyNumberFormat="1" applyFont="1" applyBorder="1" applyAlignment="1"/>
    <xf numFmtId="10" fontId="1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wrapText="1"/>
    </xf>
    <xf numFmtId="0" fontId="8" fillId="0" borderId="15" xfId="0" applyNumberFormat="1" applyFont="1" applyBorder="1" applyAlignment="1"/>
    <xf numFmtId="0" fontId="7" fillId="0" borderId="15" xfId="0" applyNumberFormat="1" applyFont="1" applyBorder="1" applyAlignment="1"/>
    <xf numFmtId="164" fontId="1" fillId="0" borderId="15" xfId="0" applyNumberFormat="1" applyFont="1" applyBorder="1" applyAlignment="1"/>
    <xf numFmtId="0" fontId="1" fillId="0" borderId="15" xfId="0" applyNumberFormat="1" applyFont="1" applyBorder="1" applyAlignment="1">
      <alignment horizontal="center"/>
    </xf>
    <xf numFmtId="0" fontId="5" fillId="0" borderId="15" xfId="0" applyNumberFormat="1" applyFont="1" applyBorder="1" applyAlignment="1"/>
    <xf numFmtId="43" fontId="1" fillId="0" borderId="15" xfId="0" applyNumberFormat="1" applyFont="1" applyBorder="1" applyAlignment="1"/>
    <xf numFmtId="0" fontId="2" fillId="0" borderId="17" xfId="0" applyNumberFormat="1" applyFont="1" applyBorder="1" applyAlignment="1" applyProtection="1">
      <alignment horizontal="center"/>
    </xf>
    <xf numFmtId="164" fontId="2" fillId="0" borderId="18" xfId="0" applyNumberFormat="1" applyFont="1" applyBorder="1" applyAlignment="1"/>
    <xf numFmtId="164" fontId="2" fillId="0" borderId="9" xfId="0" applyNumberFormat="1" applyFont="1" applyBorder="1" applyAlignment="1"/>
    <xf numFmtId="164" fontId="1" fillId="0" borderId="9" xfId="0" applyNumberFormat="1" applyFont="1" applyBorder="1"/>
    <xf numFmtId="165" fontId="1" fillId="0" borderId="9" xfId="0" applyNumberFormat="1" applyFont="1" applyBorder="1" applyAlignment="1"/>
    <xf numFmtId="165" fontId="1" fillId="0" borderId="9" xfId="0" applyNumberFormat="1" applyFont="1" applyBorder="1" applyAlignment="1">
      <alignment horizontal="right" vertical="center"/>
    </xf>
    <xf numFmtId="0" fontId="2" fillId="0" borderId="11" xfId="0" applyNumberFormat="1" applyFont="1" applyBorder="1" applyAlignment="1" applyProtection="1">
      <alignment horizontal="center"/>
    </xf>
    <xf numFmtId="164" fontId="2" fillId="0" borderId="11" xfId="0" applyNumberFormat="1" applyFont="1" applyBorder="1" applyAlignment="1"/>
    <xf numFmtId="164" fontId="1" fillId="0" borderId="11" xfId="0" applyNumberFormat="1" applyFont="1" applyBorder="1"/>
    <xf numFmtId="165" fontId="1" fillId="0" borderId="0" xfId="0" applyNumberFormat="1" applyFont="1" applyBorder="1" applyAlignment="1">
      <alignment horizontal="right" vertical="center"/>
    </xf>
    <xf numFmtId="0" fontId="1" fillId="0" borderId="21" xfId="0" applyNumberFormat="1" applyFont="1" applyBorder="1" applyAlignment="1" applyProtection="1">
      <alignment horizontal="center"/>
    </xf>
    <xf numFmtId="0" fontId="2" fillId="0" borderId="21" xfId="0" applyNumberFormat="1" applyFont="1" applyBorder="1" applyAlignment="1" applyProtection="1">
      <alignment horizontal="center"/>
    </xf>
    <xf numFmtId="0" fontId="5" fillId="0" borderId="21" xfId="0" applyNumberFormat="1" applyFont="1" applyBorder="1" applyAlignment="1" applyProtection="1">
      <alignment horizontal="center"/>
    </xf>
    <xf numFmtId="165" fontId="5" fillId="0" borderId="16" xfId="0" applyNumberFormat="1" applyFont="1" applyBorder="1" applyAlignment="1"/>
    <xf numFmtId="165" fontId="5" fillId="0" borderId="11" xfId="0" applyNumberFormat="1" applyFont="1" applyBorder="1" applyAlignment="1"/>
    <xf numFmtId="10" fontId="5" fillId="0" borderId="11" xfId="0" applyNumberFormat="1" applyFont="1" applyBorder="1" applyAlignment="1"/>
    <xf numFmtId="0" fontId="2" fillId="0" borderId="9" xfId="0" applyNumberFormat="1" applyFont="1" applyBorder="1" applyAlignment="1" applyProtection="1"/>
    <xf numFmtId="0" fontId="2" fillId="0" borderId="9" xfId="0" applyNumberFormat="1" applyFont="1" applyBorder="1" applyAlignment="1"/>
    <xf numFmtId="0" fontId="2" fillId="0" borderId="11" xfId="0" applyNumberFormat="1" applyFont="1" applyBorder="1" applyAlignment="1" applyProtection="1"/>
    <xf numFmtId="0" fontId="2" fillId="0" borderId="11" xfId="0" applyNumberFormat="1" applyFont="1" applyBorder="1" applyAlignment="1"/>
    <xf numFmtId="164" fontId="2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/>
    <xf numFmtId="0" fontId="6" fillId="0" borderId="11" xfId="0" applyNumberFormat="1" applyFont="1" applyBorder="1" applyAlignment="1"/>
    <xf numFmtId="0" fontId="1" fillId="0" borderId="11" xfId="0" applyNumberFormat="1" applyFont="1" applyBorder="1"/>
    <xf numFmtId="0" fontId="5" fillId="0" borderId="0" xfId="0" applyNumberFormat="1" applyFont="1" applyBorder="1" applyAlignment="1" applyProtection="1">
      <alignment horizontal="center"/>
    </xf>
    <xf numFmtId="0" fontId="5" fillId="0" borderId="26" xfId="0" applyNumberFormat="1" applyFont="1" applyBorder="1" applyAlignment="1" applyProtection="1"/>
    <xf numFmtId="0" fontId="5" fillId="0" borderId="8" xfId="0" applyNumberFormat="1" applyFont="1" applyBorder="1" applyAlignment="1" applyProtection="1"/>
    <xf numFmtId="0" fontId="5" fillId="0" borderId="8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14" xfId="0" applyNumberFormat="1" applyFont="1" applyBorder="1" applyAlignment="1" applyProtection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 applyProtection="1">
      <alignment horizontal="center"/>
    </xf>
    <xf numFmtId="0" fontId="5" fillId="0" borderId="16" xfId="0" applyNumberFormat="1" applyFont="1" applyBorder="1" applyAlignment="1" applyProtection="1">
      <alignment horizontal="center"/>
    </xf>
    <xf numFmtId="0" fontId="5" fillId="0" borderId="16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1" fillId="0" borderId="21" xfId="0" applyNumberFormat="1" applyFont="1" applyBorder="1" applyAlignment="1"/>
    <xf numFmtId="8" fontId="12" fillId="0" borderId="15" xfId="0" applyNumberFormat="1" applyFont="1" applyBorder="1" applyAlignment="1">
      <alignment horizontal="right" vertical="top"/>
    </xf>
    <xf numFmtId="165" fontId="5" fillId="0" borderId="17" xfId="0" applyNumberFormat="1" applyFont="1" applyBorder="1" applyAlignment="1">
      <alignment horizontal="right" vertical="center"/>
    </xf>
    <xf numFmtId="165" fontId="5" fillId="0" borderId="17" xfId="0" applyNumberFormat="1" applyFont="1" applyBorder="1" applyAlignment="1"/>
    <xf numFmtId="165" fontId="5" fillId="0" borderId="15" xfId="0" applyNumberFormat="1" applyFont="1" applyBorder="1" applyAlignment="1"/>
    <xf numFmtId="164" fontId="5" fillId="0" borderId="19" xfId="0" applyNumberFormat="1" applyFont="1" applyBorder="1" applyAlignment="1"/>
    <xf numFmtId="0" fontId="5" fillId="0" borderId="2" xfId="0" applyNumberFormat="1" applyFont="1" applyBorder="1" applyAlignment="1"/>
    <xf numFmtId="166" fontId="5" fillId="0" borderId="2" xfId="0" applyNumberFormat="1" applyFont="1" applyBorder="1" applyAlignment="1"/>
    <xf numFmtId="0" fontId="5" fillId="0" borderId="5" xfId="0" applyNumberFormat="1" applyFont="1" applyBorder="1" applyAlignment="1" applyProtection="1">
      <alignment horizontal="center"/>
    </xf>
    <xf numFmtId="164" fontId="5" fillId="0" borderId="2" xfId="0" applyNumberFormat="1" applyFont="1" applyBorder="1" applyAlignment="1"/>
    <xf numFmtId="164" fontId="5" fillId="0" borderId="5" xfId="0" applyNumberFormat="1" applyFont="1" applyBorder="1"/>
    <xf numFmtId="164" fontId="5" fillId="0" borderId="2" xfId="0" applyNumberFormat="1" applyFont="1" applyBorder="1"/>
    <xf numFmtId="0" fontId="5" fillId="0" borderId="0" xfId="0" applyNumberFormat="1" applyFont="1" applyAlignment="1"/>
    <xf numFmtId="10" fontId="1" fillId="0" borderId="0" xfId="2" applyNumberFormat="1" applyFont="1" applyBorder="1" applyAlignment="1"/>
    <xf numFmtId="10" fontId="1" fillId="0" borderId="16" xfId="2" applyNumberFormat="1" applyFont="1" applyBorder="1" applyAlignment="1"/>
    <xf numFmtId="10" fontId="5" fillId="0" borderId="4" xfId="2" applyNumberFormat="1" applyFont="1" applyFill="1" applyBorder="1" applyAlignment="1">
      <alignment horizontal="center"/>
    </xf>
    <xf numFmtId="10" fontId="1" fillId="0" borderId="11" xfId="2" applyNumberFormat="1" applyFont="1" applyBorder="1" applyAlignment="1"/>
    <xf numFmtId="10" fontId="1" fillId="0" borderId="15" xfId="2" applyNumberFormat="1" applyFont="1" applyBorder="1" applyAlignment="1"/>
    <xf numFmtId="10" fontId="5" fillId="0" borderId="4" xfId="2" applyNumberFormat="1" applyFont="1" applyBorder="1" applyAlignment="1"/>
    <xf numFmtId="10" fontId="13" fillId="0" borderId="15" xfId="2" applyNumberFormat="1" applyFont="1" applyBorder="1" applyAlignment="1"/>
    <xf numFmtId="10" fontId="1" fillId="0" borderId="4" xfId="2" applyNumberFormat="1" applyFont="1" applyBorder="1" applyAlignment="1"/>
    <xf numFmtId="10" fontId="1" fillId="0" borderId="0" xfId="2" applyNumberFormat="1" applyFont="1" applyAlignment="1"/>
    <xf numFmtId="0" fontId="1" fillId="0" borderId="17" xfId="0" applyNumberFormat="1" applyFont="1" applyBorder="1" applyAlignment="1" applyProtection="1">
      <alignment horizontal="center"/>
    </xf>
    <xf numFmtId="165" fontId="5" fillId="0" borderId="21" xfId="0" applyNumberFormat="1" applyFont="1" applyBorder="1" applyAlignment="1"/>
    <xf numFmtId="164" fontId="5" fillId="0" borderId="0" xfId="0" applyNumberFormat="1" applyFont="1" applyBorder="1" applyAlignment="1"/>
    <xf numFmtId="164" fontId="5" fillId="0" borderId="0" xfId="0" applyNumberFormat="1" applyFont="1" applyBorder="1"/>
    <xf numFmtId="165" fontId="5" fillId="0" borderId="0" xfId="0" applyNumberFormat="1" applyFont="1" applyBorder="1" applyAlignment="1"/>
    <xf numFmtId="165" fontId="5" fillId="0" borderId="0" xfId="0" applyNumberFormat="1" applyFont="1" applyBorder="1" applyAlignment="1">
      <alignment horizontal="right" vertical="center"/>
    </xf>
    <xf numFmtId="165" fontId="1" fillId="0" borderId="18" xfId="0" applyNumberFormat="1" applyFont="1" applyBorder="1" applyAlignment="1"/>
    <xf numFmtId="0" fontId="5" fillId="0" borderId="17" xfId="0" applyNumberFormat="1" applyFont="1" applyBorder="1" applyAlignment="1" applyProtection="1">
      <alignment horizontal="center"/>
    </xf>
    <xf numFmtId="0" fontId="5" fillId="0" borderId="12" xfId="0" applyNumberFormat="1" applyFont="1" applyBorder="1" applyAlignment="1" applyProtection="1">
      <alignment horizontal="center"/>
    </xf>
    <xf numFmtId="0" fontId="2" fillId="2" borderId="11" xfId="0" applyNumberFormat="1" applyFont="1" applyFill="1" applyBorder="1" applyAlignment="1" applyProtection="1">
      <alignment horizontal="center"/>
    </xf>
    <xf numFmtId="0" fontId="5" fillId="2" borderId="18" xfId="0" applyNumberFormat="1" applyFont="1" applyFill="1" applyBorder="1" applyAlignment="1" applyProtection="1">
      <alignment horizontal="center"/>
    </xf>
    <xf numFmtId="165" fontId="1" fillId="0" borderId="15" xfId="0" applyNumberFormat="1" applyFont="1" applyFill="1" applyBorder="1" applyAlignment="1"/>
    <xf numFmtId="165" fontId="5" fillId="0" borderId="21" xfId="0" applyNumberFormat="1" applyFont="1" applyFill="1" applyBorder="1" applyAlignment="1"/>
    <xf numFmtId="165" fontId="5" fillId="3" borderId="16" xfId="0" applyNumberFormat="1" applyFont="1" applyFill="1" applyBorder="1" applyAlignment="1">
      <alignment horizontal="right"/>
    </xf>
    <xf numFmtId="0" fontId="5" fillId="0" borderId="15" xfId="0" applyNumberFormat="1" applyFont="1" applyBorder="1" applyAlignment="1" applyProtection="1">
      <alignment horizontal="center"/>
    </xf>
    <xf numFmtId="0" fontId="5" fillId="2" borderId="15" xfId="0" applyNumberFormat="1" applyFont="1" applyFill="1" applyBorder="1" applyAlignment="1" applyProtection="1">
      <alignment horizontal="center"/>
    </xf>
    <xf numFmtId="165" fontId="1" fillId="3" borderId="16" xfId="0" applyNumberFormat="1" applyFont="1" applyFill="1" applyBorder="1" applyAlignment="1"/>
    <xf numFmtId="0" fontId="2" fillId="0" borderId="5" xfId="0" applyNumberFormat="1" applyFont="1" applyFill="1" applyBorder="1" applyAlignment="1" applyProtection="1">
      <alignment horizontal="center"/>
    </xf>
    <xf numFmtId="164" fontId="2" fillId="0" borderId="5" xfId="0" applyNumberFormat="1" applyFont="1" applyFill="1" applyBorder="1" applyAlignment="1"/>
    <xf numFmtId="164" fontId="2" fillId="0" borderId="2" xfId="0" applyNumberFormat="1" applyFont="1" applyFill="1" applyBorder="1" applyAlignment="1"/>
    <xf numFmtId="164" fontId="1" fillId="0" borderId="5" xfId="0" applyNumberFormat="1" applyFont="1" applyFill="1" applyBorder="1"/>
    <xf numFmtId="164" fontId="1" fillId="0" borderId="2" xfId="0" applyNumberFormat="1" applyFont="1" applyFill="1" applyBorder="1"/>
    <xf numFmtId="165" fontId="1" fillId="0" borderId="2" xfId="0" applyNumberFormat="1" applyFont="1" applyFill="1" applyBorder="1" applyAlignment="1"/>
    <xf numFmtId="165" fontId="1" fillId="0" borderId="5" xfId="0" applyNumberFormat="1" applyFont="1" applyFill="1" applyBorder="1" applyAlignment="1"/>
    <xf numFmtId="165" fontId="1" fillId="0" borderId="15" xfId="0" applyNumberFormat="1" applyFont="1" applyFill="1" applyBorder="1" applyAlignment="1">
      <alignment horizontal="right" vertical="center"/>
    </xf>
    <xf numFmtId="165" fontId="1" fillId="0" borderId="17" xfId="0" applyNumberFormat="1" applyFont="1" applyFill="1" applyBorder="1" applyAlignment="1"/>
    <xf numFmtId="10" fontId="1" fillId="0" borderId="4" xfId="0" applyNumberFormat="1" applyFont="1" applyFill="1" applyBorder="1" applyAlignment="1"/>
    <xf numFmtId="0" fontId="1" fillId="0" borderId="2" xfId="0" applyNumberFormat="1" applyFont="1" applyFill="1" applyBorder="1" applyAlignment="1"/>
    <xf numFmtId="0" fontId="2" fillId="0" borderId="4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164" fontId="2" fillId="0" borderId="4" xfId="0" applyNumberFormat="1" applyFont="1" applyFill="1" applyBorder="1" applyAlignment="1"/>
    <xf numFmtId="164" fontId="2" fillId="0" borderId="0" xfId="0" applyNumberFormat="1" applyFont="1" applyFill="1" applyBorder="1" applyAlignment="1"/>
    <xf numFmtId="164" fontId="1" fillId="0" borderId="4" xfId="0" applyNumberFormat="1" applyFont="1" applyFill="1" applyBorder="1"/>
    <xf numFmtId="164" fontId="1" fillId="0" borderId="0" xfId="0" applyNumberFormat="1" applyFont="1" applyFill="1" applyBorder="1"/>
    <xf numFmtId="165" fontId="1" fillId="0" borderId="0" xfId="0" applyNumberFormat="1" applyFont="1" applyFill="1" applyBorder="1" applyAlignment="1"/>
    <xf numFmtId="0" fontId="1" fillId="0" borderId="4" xfId="0" applyNumberFormat="1" applyFont="1" applyFill="1" applyBorder="1" applyAlignment="1"/>
    <xf numFmtId="165" fontId="1" fillId="0" borderId="4" xfId="0" applyNumberFormat="1" applyFont="1" applyFill="1" applyBorder="1" applyAlignment="1"/>
    <xf numFmtId="0" fontId="1" fillId="0" borderId="17" xfId="0" applyNumberFormat="1" applyFont="1" applyFill="1" applyBorder="1" applyAlignment="1"/>
    <xf numFmtId="0" fontId="1" fillId="0" borderId="15" xfId="0" applyNumberFormat="1" applyFont="1" applyFill="1" applyBorder="1" applyAlignment="1"/>
    <xf numFmtId="0" fontId="1" fillId="0" borderId="0" xfId="0" applyNumberFormat="1" applyFont="1" applyFill="1" applyBorder="1" applyAlignment="1"/>
    <xf numFmtId="44" fontId="1" fillId="0" borderId="0" xfId="3" applyFont="1" applyFill="1" applyBorder="1" applyAlignment="1">
      <alignment horizontal="right"/>
    </xf>
    <xf numFmtId="165" fontId="5" fillId="0" borderId="16" xfId="0" applyNumberFormat="1" applyFont="1" applyFill="1" applyBorder="1" applyAlignment="1">
      <alignment horizontal="right"/>
    </xf>
    <xf numFmtId="165" fontId="1" fillId="0" borderId="16" xfId="0" applyNumberFormat="1" applyFont="1" applyFill="1" applyBorder="1" applyAlignment="1"/>
    <xf numFmtId="165" fontId="1" fillId="3" borderId="0" xfId="0" applyNumberFormat="1" applyFont="1" applyFill="1" applyBorder="1" applyAlignment="1"/>
    <xf numFmtId="165" fontId="1" fillId="4" borderId="15" xfId="0" applyNumberFormat="1" applyFont="1" applyFill="1" applyBorder="1" applyAlignment="1"/>
    <xf numFmtId="10" fontId="1" fillId="4" borderId="4" xfId="0" applyNumberFormat="1" applyFont="1" applyFill="1" applyBorder="1" applyAlignment="1"/>
    <xf numFmtId="165" fontId="1" fillId="4" borderId="0" xfId="0" applyNumberFormat="1" applyFont="1" applyFill="1" applyBorder="1" applyAlignment="1"/>
    <xf numFmtId="44" fontId="1" fillId="4" borderId="0" xfId="3" applyFont="1" applyFill="1" applyBorder="1" applyAlignment="1">
      <alignment horizontal="right"/>
    </xf>
    <xf numFmtId="165" fontId="5" fillId="4" borderId="16" xfId="0" applyNumberFormat="1" applyFont="1" applyFill="1" applyBorder="1" applyAlignment="1">
      <alignment horizontal="right"/>
    </xf>
    <xf numFmtId="165" fontId="1" fillId="4" borderId="16" xfId="0" applyNumberFormat="1" applyFont="1" applyFill="1" applyBorder="1" applyAlignment="1"/>
    <xf numFmtId="165" fontId="5" fillId="4" borderId="21" xfId="0" applyNumberFormat="1" applyFont="1" applyFill="1" applyBorder="1" applyAlignment="1"/>
    <xf numFmtId="165" fontId="5" fillId="0" borderId="0" xfId="0" applyNumberFormat="1" applyFont="1" applyFill="1" applyBorder="1" applyAlignment="1">
      <alignment horizontal="center" vertical="center"/>
    </xf>
    <xf numFmtId="167" fontId="15" fillId="0" borderId="27" xfId="1" applyNumberFormat="1" applyFont="1" applyBorder="1" applyAlignment="1">
      <alignment horizontal="right" vertical="top"/>
    </xf>
    <xf numFmtId="167" fontId="15" fillId="0" borderId="28" xfId="1" applyNumberFormat="1" applyFont="1" applyBorder="1" applyAlignment="1">
      <alignment horizontal="right" vertical="top"/>
    </xf>
    <xf numFmtId="0" fontId="15" fillId="0" borderId="28" xfId="1" applyFont="1" applyBorder="1" applyAlignment="1">
      <alignment horizontal="right" vertical="top"/>
    </xf>
    <xf numFmtId="165" fontId="1" fillId="4" borderId="17" xfId="0" applyNumberFormat="1" applyFont="1" applyFill="1" applyBorder="1" applyAlignment="1"/>
    <xf numFmtId="164" fontId="2" fillId="0" borderId="7" xfId="0" applyNumberFormat="1" applyFont="1" applyBorder="1" applyAlignment="1"/>
    <xf numFmtId="10" fontId="1" fillId="0" borderId="11" xfId="0" applyNumberFormat="1" applyFont="1" applyFill="1" applyBorder="1" applyAlignment="1"/>
    <xf numFmtId="0" fontId="5" fillId="0" borderId="14" xfId="0" applyNumberFormat="1" applyFont="1" applyBorder="1" applyAlignment="1"/>
    <xf numFmtId="44" fontId="1" fillId="0" borderId="14" xfId="3" applyFont="1" applyBorder="1" applyAlignment="1"/>
    <xf numFmtId="0" fontId="1" fillId="0" borderId="14" xfId="0" applyNumberFormat="1" applyFont="1" applyBorder="1" applyAlignment="1"/>
    <xf numFmtId="164" fontId="1" fillId="0" borderId="10" xfId="0" applyNumberFormat="1" applyFont="1" applyBorder="1" applyAlignment="1"/>
    <xf numFmtId="165" fontId="1" fillId="0" borderId="14" xfId="0" applyNumberFormat="1" applyFont="1" applyBorder="1" applyAlignment="1"/>
    <xf numFmtId="10" fontId="1" fillId="0" borderId="14" xfId="0" applyNumberFormat="1" applyFont="1" applyBorder="1" applyAlignment="1"/>
    <xf numFmtId="167" fontId="15" fillId="0" borderId="27" xfId="0" applyNumberFormat="1" applyFont="1" applyBorder="1" applyAlignment="1">
      <alignment horizontal="right" vertical="top"/>
    </xf>
    <xf numFmtId="167" fontId="15" fillId="0" borderId="28" xfId="0" applyNumberFormat="1" applyFont="1" applyBorder="1" applyAlignment="1">
      <alignment horizontal="right" vertical="top"/>
    </xf>
    <xf numFmtId="0" fontId="15" fillId="0" borderId="28" xfId="0" applyFont="1" applyBorder="1" applyAlignment="1">
      <alignment horizontal="right" vertical="top"/>
    </xf>
    <xf numFmtId="167" fontId="16" fillId="0" borderId="28" xfId="0" applyNumberFormat="1" applyFont="1" applyBorder="1" applyAlignment="1">
      <alignment horizontal="right" vertical="top"/>
    </xf>
    <xf numFmtId="167" fontId="15" fillId="0" borderId="27" xfId="1" applyNumberFormat="1" applyFont="1" applyBorder="1" applyAlignment="1">
      <alignment horizontal="right" vertical="top"/>
    </xf>
    <xf numFmtId="167" fontId="15" fillId="0" borderId="28" xfId="1" applyNumberFormat="1" applyFont="1" applyBorder="1" applyAlignment="1">
      <alignment horizontal="right" vertical="top"/>
    </xf>
    <xf numFmtId="0" fontId="15" fillId="0" borderId="28" xfId="1" applyFont="1" applyBorder="1" applyAlignment="1">
      <alignment horizontal="right" vertical="top"/>
    </xf>
    <xf numFmtId="167" fontId="16" fillId="0" borderId="28" xfId="1" applyNumberFormat="1" applyFont="1" applyBorder="1" applyAlignment="1">
      <alignment horizontal="right" vertical="top"/>
    </xf>
    <xf numFmtId="167" fontId="15" fillId="0" borderId="27" xfId="1" applyNumberFormat="1" applyFont="1" applyBorder="1" applyAlignment="1">
      <alignment horizontal="right" vertical="top"/>
    </xf>
    <xf numFmtId="167" fontId="15" fillId="0" borderId="28" xfId="1" applyNumberFormat="1" applyFont="1" applyBorder="1" applyAlignment="1">
      <alignment horizontal="right" vertical="top"/>
    </xf>
    <xf numFmtId="0" fontId="15" fillId="0" borderId="28" xfId="1" applyFont="1" applyBorder="1" applyAlignment="1">
      <alignment horizontal="right" vertical="top"/>
    </xf>
    <xf numFmtId="167" fontId="16" fillId="0" borderId="28" xfId="1" applyNumberFormat="1" applyFont="1" applyBorder="1" applyAlignment="1">
      <alignment horizontal="right" vertical="top"/>
    </xf>
    <xf numFmtId="167" fontId="15" fillId="0" borderId="27" xfId="1" applyNumberFormat="1" applyFont="1" applyBorder="1" applyAlignment="1">
      <alignment horizontal="right" vertical="top"/>
    </xf>
    <xf numFmtId="167" fontId="15" fillId="0" borderId="28" xfId="1" applyNumberFormat="1" applyFont="1" applyBorder="1" applyAlignment="1">
      <alignment horizontal="right" vertical="top"/>
    </xf>
    <xf numFmtId="0" fontId="15" fillId="0" borderId="28" xfId="1" applyFont="1" applyBorder="1" applyAlignment="1">
      <alignment horizontal="right" vertical="top"/>
    </xf>
    <xf numFmtId="167" fontId="16" fillId="0" borderId="28" xfId="1" applyNumberFormat="1" applyFont="1" applyBorder="1" applyAlignment="1">
      <alignment horizontal="right" vertical="top"/>
    </xf>
    <xf numFmtId="167" fontId="15" fillId="0" borderId="27" xfId="1" applyNumberFormat="1" applyFont="1" applyBorder="1" applyAlignment="1">
      <alignment horizontal="right" vertical="top"/>
    </xf>
    <xf numFmtId="167" fontId="15" fillId="0" borderId="28" xfId="1" applyNumberFormat="1" applyFont="1" applyBorder="1" applyAlignment="1">
      <alignment horizontal="right" vertical="top"/>
    </xf>
    <xf numFmtId="0" fontId="15" fillId="0" borderId="28" xfId="1" applyFont="1" applyBorder="1" applyAlignment="1">
      <alignment horizontal="right" vertical="top"/>
    </xf>
    <xf numFmtId="167" fontId="16" fillId="0" borderId="28" xfId="1" applyNumberFormat="1" applyFont="1" applyBorder="1" applyAlignment="1">
      <alignment horizontal="right" vertical="top"/>
    </xf>
    <xf numFmtId="0" fontId="5" fillId="0" borderId="23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</cellXfs>
  <cellStyles count="4">
    <cellStyle name="Currency" xfId="3" builtinId="4"/>
    <cellStyle name="Normal" xfId="0" builtinId="0"/>
    <cellStyle name="Normal 2" xfId="1" xr:uid="{00000000-0005-0000-0000-000002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Sales Tax Analysis 1993-2009est</a:t>
            </a:r>
          </a:p>
        </c:rich>
      </c:tx>
      <c:layout>
        <c:manualLayout>
          <c:xMode val="edge"/>
          <c:yMode val="edge"/>
          <c:x val="0.28323704374711273"/>
          <c:y val="2.7874564459930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88447202654897"/>
          <c:y val="0.16898969079180742"/>
          <c:w val="0.66589632964704304"/>
          <c:h val="0.68815389549241168"/>
        </c:manualLayout>
      </c:layout>
      <c:lineChart>
        <c:grouping val="standard"/>
        <c:varyColors val="0"/>
        <c:ser>
          <c:idx val="0"/>
          <c:order val="0"/>
          <c:tx>
            <c:strRef>
              <c:f>Chart1!$B$1</c:f>
              <c:strCache>
                <c:ptCount val="1"/>
                <c:pt idx="0">
                  <c:v>Sales Tax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Chart1!$A$2:$A$18</c:f>
              <c:strCache>
                <c:ptCount val="1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strCache>
            </c:strRef>
          </c:cat>
          <c:val>
            <c:numRef>
              <c:f>Chart1!$B$2:$B$18</c:f>
              <c:numCache>
                <c:formatCode>General</c:formatCode>
                <c:ptCount val="17"/>
                <c:pt idx="0">
                  <c:v>4928215.1999999993</c:v>
                </c:pt>
                <c:pt idx="1">
                  <c:v>5535237.8000000007</c:v>
                </c:pt>
                <c:pt idx="2">
                  <c:v>5830497.8499999996</c:v>
                </c:pt>
                <c:pt idx="3">
                  <c:v>6422687.7999999998</c:v>
                </c:pt>
                <c:pt idx="4">
                  <c:v>6557717.9800000004</c:v>
                </c:pt>
                <c:pt idx="5">
                  <c:v>7073465.1799999997</c:v>
                </c:pt>
                <c:pt idx="6">
                  <c:v>7451523.5299999993</c:v>
                </c:pt>
                <c:pt idx="7">
                  <c:v>7982077.6500000004</c:v>
                </c:pt>
                <c:pt idx="8">
                  <c:v>7655214.5300000003</c:v>
                </c:pt>
                <c:pt idx="9">
                  <c:v>8088883.7800000012</c:v>
                </c:pt>
                <c:pt idx="10">
                  <c:v>7863895.0700000003</c:v>
                </c:pt>
                <c:pt idx="11">
                  <c:v>8359501.5700000003</c:v>
                </c:pt>
                <c:pt idx="12">
                  <c:v>8725141.2899999991</c:v>
                </c:pt>
                <c:pt idx="13">
                  <c:v>8779268.1100000013</c:v>
                </c:pt>
                <c:pt idx="14">
                  <c:v>8584225.0399999991</c:v>
                </c:pt>
                <c:pt idx="15">
                  <c:v>8657600.459999999</c:v>
                </c:pt>
                <c:pt idx="16">
                  <c:v>8500000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19-42EE-ABC7-2AA14308B630}"/>
            </c:ext>
          </c:extLst>
        </c:ser>
        <c:ser>
          <c:idx val="1"/>
          <c:order val="1"/>
          <c:tx>
            <c:strRef>
              <c:f>Chart1!$C$1</c:f>
              <c:strCache>
                <c:ptCount val="1"/>
                <c:pt idx="0">
                  <c:v>2Yr Median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Chart1!$A$2:$A$18</c:f>
              <c:strCache>
                <c:ptCount val="1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strCache>
            </c:strRef>
          </c:cat>
          <c:val>
            <c:numRef>
              <c:f>Chart1!$C$2:$C$18</c:f>
              <c:numCache>
                <c:formatCode>General</c:formatCode>
                <c:ptCount val="17"/>
                <c:pt idx="0">
                  <c:v>4928245.2</c:v>
                </c:pt>
                <c:pt idx="1">
                  <c:v>5379357</c:v>
                </c:pt>
                <c:pt idx="2">
                  <c:v>5978963</c:v>
                </c:pt>
                <c:pt idx="3">
                  <c:v>6194108</c:v>
                </c:pt>
                <c:pt idx="4">
                  <c:v>6748076</c:v>
                </c:pt>
                <c:pt idx="5">
                  <c:v>7004621</c:v>
                </c:pt>
                <c:pt idx="6">
                  <c:v>7527771</c:v>
                </c:pt>
                <c:pt idx="7">
                  <c:v>7553369</c:v>
                </c:pt>
                <c:pt idx="8">
                  <c:v>8035481</c:v>
                </c:pt>
                <c:pt idx="9">
                  <c:v>7759555</c:v>
                </c:pt>
                <c:pt idx="10">
                  <c:v>8224193</c:v>
                </c:pt>
                <c:pt idx="11">
                  <c:v>8294518</c:v>
                </c:pt>
                <c:pt idx="12">
                  <c:v>8569385</c:v>
                </c:pt>
                <c:pt idx="13">
                  <c:v>8654683</c:v>
                </c:pt>
                <c:pt idx="14">
                  <c:v>8718434</c:v>
                </c:pt>
                <c:pt idx="15">
                  <c:v>8542113</c:v>
                </c:pt>
                <c:pt idx="16">
                  <c:v>8500000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19-42EE-ABC7-2AA14308B630}"/>
            </c:ext>
          </c:extLst>
        </c:ser>
        <c:ser>
          <c:idx val="2"/>
          <c:order val="2"/>
          <c:tx>
            <c:strRef>
              <c:f>Chart1!$D$1</c:f>
              <c:strCache>
                <c:ptCount val="1"/>
                <c:pt idx="0">
                  <c:v>3Yr Average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Chart1!$A$2:$A$18</c:f>
              <c:strCache>
                <c:ptCount val="1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strCache>
            </c:strRef>
          </c:cat>
          <c:val>
            <c:numRef>
              <c:f>Chart1!$D$2:$D$18</c:f>
              <c:numCache>
                <c:formatCode>General</c:formatCode>
                <c:ptCount val="17"/>
                <c:pt idx="0">
                  <c:v>4928245.2</c:v>
                </c:pt>
                <c:pt idx="1">
                  <c:v>5431317</c:v>
                </c:pt>
                <c:pt idx="2">
                  <c:v>5929474</c:v>
                </c:pt>
                <c:pt idx="3">
                  <c:v>6270301</c:v>
                </c:pt>
                <c:pt idx="4">
                  <c:v>6684624</c:v>
                </c:pt>
                <c:pt idx="5">
                  <c:v>7027569</c:v>
                </c:pt>
                <c:pt idx="6">
                  <c:v>7502355</c:v>
                </c:pt>
                <c:pt idx="7">
                  <c:v>7696272</c:v>
                </c:pt>
                <c:pt idx="8">
                  <c:v>7908725</c:v>
                </c:pt>
                <c:pt idx="9">
                  <c:v>7869331</c:v>
                </c:pt>
                <c:pt idx="10">
                  <c:v>8104093</c:v>
                </c:pt>
                <c:pt idx="11">
                  <c:v>8316179</c:v>
                </c:pt>
                <c:pt idx="12">
                  <c:v>8621304</c:v>
                </c:pt>
                <c:pt idx="13">
                  <c:v>8696211</c:v>
                </c:pt>
                <c:pt idx="14">
                  <c:v>8673698</c:v>
                </c:pt>
                <c:pt idx="15">
                  <c:v>8580609</c:v>
                </c:pt>
                <c:pt idx="16">
                  <c:v>8500000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19-42EE-ABC7-2AA14308B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068440"/>
        <c:axId val="1"/>
      </c:lineChart>
      <c:catAx>
        <c:axId val="345068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4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5068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005982290561763"/>
          <c:y val="0.44076691633058063"/>
          <c:w val="0.172074936060721"/>
          <c:h val="0.1428573257611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952539279551142"/>
          <c:y val="1.8229189846280219E-2"/>
          <c:w val="0.73451356287144054"/>
          <c:h val="0.75390720864258909"/>
        </c:manualLayout>
      </c:layout>
      <c:line3DChart>
        <c:grouping val="standard"/>
        <c:varyColors val="0"/>
        <c:ser>
          <c:idx val="0"/>
          <c:order val="0"/>
          <c:tx>
            <c:strRef>
              <c:f>Chart2!$C$6</c:f>
              <c:strCache>
                <c:ptCount val="1"/>
                <c:pt idx="0">
                  <c:v>1993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Chart2!$C$7:$C$18</c:f>
              <c:numCache>
                <c:formatCode>[$$-409]#,##0.00</c:formatCode>
                <c:ptCount val="12"/>
                <c:pt idx="0">
                  <c:v>372316.68</c:v>
                </c:pt>
                <c:pt idx="1">
                  <c:v>370096.98</c:v>
                </c:pt>
                <c:pt idx="2">
                  <c:v>488881.27</c:v>
                </c:pt>
                <c:pt idx="3">
                  <c:v>279919.8</c:v>
                </c:pt>
                <c:pt idx="4">
                  <c:v>324420.47999999998</c:v>
                </c:pt>
                <c:pt idx="5">
                  <c:v>375154.84</c:v>
                </c:pt>
                <c:pt idx="6">
                  <c:v>392996</c:v>
                </c:pt>
                <c:pt idx="7">
                  <c:v>431889.56</c:v>
                </c:pt>
                <c:pt idx="8">
                  <c:v>498356.52</c:v>
                </c:pt>
                <c:pt idx="9">
                  <c:v>441299.75</c:v>
                </c:pt>
                <c:pt idx="10">
                  <c:v>491739.48</c:v>
                </c:pt>
                <c:pt idx="11">
                  <c:v>461143.84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B5-4A25-A2EE-80DD27D5219C}"/>
            </c:ext>
          </c:extLst>
        </c:ser>
        <c:ser>
          <c:idx val="1"/>
          <c:order val="1"/>
          <c:tx>
            <c:strRef>
              <c:f>Chart2!$D$6</c:f>
              <c:strCache>
                <c:ptCount val="1"/>
                <c:pt idx="0">
                  <c:v>1994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Chart2!$D$7:$D$18</c:f>
              <c:numCache>
                <c:formatCode>[$$-409]#,##0.00</c:formatCode>
                <c:ptCount val="12"/>
                <c:pt idx="0">
                  <c:v>433046.55</c:v>
                </c:pt>
                <c:pt idx="1">
                  <c:v>441676.34</c:v>
                </c:pt>
                <c:pt idx="2">
                  <c:v>538653.61</c:v>
                </c:pt>
                <c:pt idx="3">
                  <c:v>322190.08000000002</c:v>
                </c:pt>
                <c:pt idx="4">
                  <c:v>400296.03</c:v>
                </c:pt>
                <c:pt idx="5">
                  <c:v>424532.22</c:v>
                </c:pt>
                <c:pt idx="6">
                  <c:v>482691.41</c:v>
                </c:pt>
                <c:pt idx="7">
                  <c:v>447959.28</c:v>
                </c:pt>
                <c:pt idx="8">
                  <c:v>545228.31000000006</c:v>
                </c:pt>
                <c:pt idx="9">
                  <c:v>481588.36</c:v>
                </c:pt>
                <c:pt idx="10">
                  <c:v>528277.78</c:v>
                </c:pt>
                <c:pt idx="11">
                  <c:v>489097.83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B5-4A25-A2EE-80DD27D5219C}"/>
            </c:ext>
          </c:extLst>
        </c:ser>
        <c:ser>
          <c:idx val="2"/>
          <c:order val="2"/>
          <c:tx>
            <c:strRef>
              <c:f>Chart2!$E$6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Chart2!$E$7:$E$18</c:f>
              <c:numCache>
                <c:formatCode>[$$-409]#,##0.00</c:formatCode>
                <c:ptCount val="12"/>
                <c:pt idx="0">
                  <c:v>449061.02</c:v>
                </c:pt>
                <c:pt idx="1">
                  <c:v>436548.72</c:v>
                </c:pt>
                <c:pt idx="2">
                  <c:v>589394.24</c:v>
                </c:pt>
                <c:pt idx="3">
                  <c:v>370433.01</c:v>
                </c:pt>
                <c:pt idx="4">
                  <c:v>455968.34</c:v>
                </c:pt>
                <c:pt idx="5">
                  <c:v>453178.72</c:v>
                </c:pt>
                <c:pt idx="6">
                  <c:v>452752.5</c:v>
                </c:pt>
                <c:pt idx="7">
                  <c:v>537782.65</c:v>
                </c:pt>
                <c:pt idx="8">
                  <c:v>536015.16</c:v>
                </c:pt>
                <c:pt idx="9">
                  <c:v>580114.5</c:v>
                </c:pt>
                <c:pt idx="10">
                  <c:v>491155.34</c:v>
                </c:pt>
                <c:pt idx="11">
                  <c:v>478093.65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B5-4A25-A2EE-80DD27D5219C}"/>
            </c:ext>
          </c:extLst>
        </c:ser>
        <c:ser>
          <c:idx val="3"/>
          <c:order val="3"/>
          <c:tx>
            <c:strRef>
              <c:f>Chart2!$F$6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Chart2!$F$7:$F$18</c:f>
              <c:numCache>
                <c:formatCode>[$$-409]#,##0.00</c:formatCode>
                <c:ptCount val="12"/>
                <c:pt idx="0">
                  <c:v>517058.28</c:v>
                </c:pt>
                <c:pt idx="1">
                  <c:v>468962.14</c:v>
                </c:pt>
                <c:pt idx="2">
                  <c:v>628657.29</c:v>
                </c:pt>
                <c:pt idx="3">
                  <c:v>499778.48</c:v>
                </c:pt>
                <c:pt idx="4">
                  <c:v>447868.7</c:v>
                </c:pt>
                <c:pt idx="5">
                  <c:v>472897.14</c:v>
                </c:pt>
                <c:pt idx="6">
                  <c:v>522713.13</c:v>
                </c:pt>
                <c:pt idx="7">
                  <c:v>573768.82999999996</c:v>
                </c:pt>
                <c:pt idx="8">
                  <c:v>526407.30000000005</c:v>
                </c:pt>
                <c:pt idx="9">
                  <c:v>643960.16</c:v>
                </c:pt>
                <c:pt idx="10">
                  <c:v>465802.81</c:v>
                </c:pt>
                <c:pt idx="11">
                  <c:v>654813.54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B5-4A25-A2EE-80DD27D5219C}"/>
            </c:ext>
          </c:extLst>
        </c:ser>
        <c:ser>
          <c:idx val="4"/>
          <c:order val="4"/>
          <c:tx>
            <c:strRef>
              <c:f>Chart2!$G$6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Chart2!$G$7:$G$18</c:f>
              <c:numCache>
                <c:formatCode>[$$-409]#,##0.00</c:formatCode>
                <c:ptCount val="12"/>
                <c:pt idx="0">
                  <c:v>447333.87</c:v>
                </c:pt>
                <c:pt idx="1">
                  <c:v>553682.30000000005</c:v>
                </c:pt>
                <c:pt idx="2">
                  <c:v>625968.47</c:v>
                </c:pt>
                <c:pt idx="3">
                  <c:v>415064.23</c:v>
                </c:pt>
                <c:pt idx="4">
                  <c:v>480453.98</c:v>
                </c:pt>
                <c:pt idx="5">
                  <c:v>511503.5</c:v>
                </c:pt>
                <c:pt idx="6">
                  <c:v>478398.4</c:v>
                </c:pt>
                <c:pt idx="7">
                  <c:v>581105.94999999995</c:v>
                </c:pt>
                <c:pt idx="8">
                  <c:v>657752.38</c:v>
                </c:pt>
                <c:pt idx="9">
                  <c:v>659011.56000000006</c:v>
                </c:pt>
                <c:pt idx="10">
                  <c:v>552623.84</c:v>
                </c:pt>
                <c:pt idx="11">
                  <c:v>594819.5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B5-4A25-A2EE-80DD27D5219C}"/>
            </c:ext>
          </c:extLst>
        </c:ser>
        <c:ser>
          <c:idx val="5"/>
          <c:order val="5"/>
          <c:tx>
            <c:strRef>
              <c:f>Chart2!$H$6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Chart2!$H$7:$H$18</c:f>
              <c:numCache>
                <c:formatCode>[$$-409]#,##0.00</c:formatCode>
                <c:ptCount val="12"/>
                <c:pt idx="0">
                  <c:v>521677.74</c:v>
                </c:pt>
                <c:pt idx="1">
                  <c:v>551204.68000000005</c:v>
                </c:pt>
                <c:pt idx="2">
                  <c:v>644006.16</c:v>
                </c:pt>
                <c:pt idx="3">
                  <c:v>495425.76</c:v>
                </c:pt>
                <c:pt idx="4">
                  <c:v>487674.65</c:v>
                </c:pt>
                <c:pt idx="5">
                  <c:v>505374.57</c:v>
                </c:pt>
                <c:pt idx="6">
                  <c:v>543244.81999999995</c:v>
                </c:pt>
                <c:pt idx="7">
                  <c:v>618639.16</c:v>
                </c:pt>
                <c:pt idx="8">
                  <c:v>796243.31</c:v>
                </c:pt>
                <c:pt idx="9">
                  <c:v>721835.9</c:v>
                </c:pt>
                <c:pt idx="10">
                  <c:v>569036.79</c:v>
                </c:pt>
                <c:pt idx="11">
                  <c:v>619101.64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BB5-4A25-A2EE-80DD27D5219C}"/>
            </c:ext>
          </c:extLst>
        </c:ser>
        <c:ser>
          <c:idx val="6"/>
          <c:order val="6"/>
          <c:tx>
            <c:strRef>
              <c:f>Chart2!$I$6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Chart2!$I$7:$I$18</c:f>
              <c:numCache>
                <c:formatCode>[$$-409]#,##0.00</c:formatCode>
                <c:ptCount val="12"/>
                <c:pt idx="0">
                  <c:v>561749.57999999996</c:v>
                </c:pt>
                <c:pt idx="1">
                  <c:v>591830.35</c:v>
                </c:pt>
                <c:pt idx="2">
                  <c:v>676416.68</c:v>
                </c:pt>
                <c:pt idx="3">
                  <c:v>468445.31</c:v>
                </c:pt>
                <c:pt idx="4">
                  <c:v>549411.69999999995</c:v>
                </c:pt>
                <c:pt idx="5">
                  <c:v>564306</c:v>
                </c:pt>
                <c:pt idx="6">
                  <c:v>656448.23</c:v>
                </c:pt>
                <c:pt idx="7">
                  <c:v>626275.06000000006</c:v>
                </c:pt>
                <c:pt idx="8">
                  <c:v>766282.84</c:v>
                </c:pt>
                <c:pt idx="9">
                  <c:v>715902.44</c:v>
                </c:pt>
                <c:pt idx="10">
                  <c:v>649013.87</c:v>
                </c:pt>
                <c:pt idx="11">
                  <c:v>625441.47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BB5-4A25-A2EE-80DD27D5219C}"/>
            </c:ext>
          </c:extLst>
        </c:ser>
        <c:ser>
          <c:idx val="7"/>
          <c:order val="7"/>
          <c:tx>
            <c:strRef>
              <c:f>Chart2!$J$6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Chart2!$J$7:$J$18</c:f>
              <c:numCache>
                <c:formatCode>[$$-409]#,##0.00</c:formatCode>
                <c:ptCount val="12"/>
                <c:pt idx="0">
                  <c:v>627943.21</c:v>
                </c:pt>
                <c:pt idx="1">
                  <c:v>626291.46</c:v>
                </c:pt>
                <c:pt idx="2">
                  <c:v>822883.72</c:v>
                </c:pt>
                <c:pt idx="3">
                  <c:v>444126.83</c:v>
                </c:pt>
                <c:pt idx="4">
                  <c:v>660515.14</c:v>
                </c:pt>
                <c:pt idx="5">
                  <c:v>538685.06999999995</c:v>
                </c:pt>
                <c:pt idx="6">
                  <c:v>698761.62</c:v>
                </c:pt>
                <c:pt idx="7">
                  <c:v>807970.21</c:v>
                </c:pt>
                <c:pt idx="8">
                  <c:v>725501.37</c:v>
                </c:pt>
                <c:pt idx="9">
                  <c:v>736298.44</c:v>
                </c:pt>
                <c:pt idx="10">
                  <c:v>655738.86</c:v>
                </c:pt>
                <c:pt idx="11">
                  <c:v>637361.72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BB5-4A25-A2EE-80DD27D5219C}"/>
            </c:ext>
          </c:extLst>
        </c:ser>
        <c:ser>
          <c:idx val="8"/>
          <c:order val="8"/>
          <c:tx>
            <c:strRef>
              <c:f>Chart2!$K$6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Chart2!$K$7:$K$18</c:f>
              <c:numCache>
                <c:formatCode>[$$-409]#,##0.00</c:formatCode>
                <c:ptCount val="12"/>
                <c:pt idx="0">
                  <c:v>596218.62</c:v>
                </c:pt>
                <c:pt idx="1">
                  <c:v>619815.17000000004</c:v>
                </c:pt>
                <c:pt idx="2">
                  <c:v>739302.79</c:v>
                </c:pt>
                <c:pt idx="3">
                  <c:v>420422.17</c:v>
                </c:pt>
                <c:pt idx="4">
                  <c:v>610086.79</c:v>
                </c:pt>
                <c:pt idx="5">
                  <c:v>619581.73</c:v>
                </c:pt>
                <c:pt idx="6">
                  <c:v>700546.99</c:v>
                </c:pt>
                <c:pt idx="7">
                  <c:v>588797.62</c:v>
                </c:pt>
                <c:pt idx="8">
                  <c:v>740505.74</c:v>
                </c:pt>
                <c:pt idx="9">
                  <c:v>742017.35</c:v>
                </c:pt>
                <c:pt idx="10">
                  <c:v>595933.94999999995</c:v>
                </c:pt>
                <c:pt idx="11">
                  <c:v>681985.61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BB5-4A25-A2EE-80DD27D5219C}"/>
            </c:ext>
          </c:extLst>
        </c:ser>
        <c:ser>
          <c:idx val="9"/>
          <c:order val="9"/>
          <c:tx>
            <c:strRef>
              <c:f>Chart2!$L$6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Chart2!$L$7:$L$18</c:f>
              <c:numCache>
                <c:formatCode>[$$-409]#,##0.00</c:formatCode>
                <c:ptCount val="12"/>
                <c:pt idx="0">
                  <c:v>658209.66</c:v>
                </c:pt>
                <c:pt idx="1">
                  <c:v>644548.79</c:v>
                </c:pt>
                <c:pt idx="2">
                  <c:v>782836.83</c:v>
                </c:pt>
                <c:pt idx="3">
                  <c:v>483722.1</c:v>
                </c:pt>
                <c:pt idx="4">
                  <c:v>550988.52</c:v>
                </c:pt>
                <c:pt idx="5">
                  <c:v>689919.99</c:v>
                </c:pt>
                <c:pt idx="6">
                  <c:v>809095.91</c:v>
                </c:pt>
                <c:pt idx="7">
                  <c:v>692915.82</c:v>
                </c:pt>
                <c:pt idx="8">
                  <c:v>800498.7</c:v>
                </c:pt>
                <c:pt idx="9">
                  <c:v>758828.07</c:v>
                </c:pt>
                <c:pt idx="10">
                  <c:v>726027.09</c:v>
                </c:pt>
                <c:pt idx="11">
                  <c:v>491292.3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BB5-4A25-A2EE-80DD27D5219C}"/>
            </c:ext>
          </c:extLst>
        </c:ser>
        <c:ser>
          <c:idx val="10"/>
          <c:order val="10"/>
          <c:tx>
            <c:strRef>
              <c:f>Chart2!$M$6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Chart2!$M$7:$M$18</c:f>
              <c:numCache>
                <c:formatCode>[$$-409]#,##0.00</c:formatCode>
                <c:ptCount val="12"/>
                <c:pt idx="0">
                  <c:v>638597.04</c:v>
                </c:pt>
                <c:pt idx="1">
                  <c:v>562181.21</c:v>
                </c:pt>
                <c:pt idx="2">
                  <c:v>787594.36</c:v>
                </c:pt>
                <c:pt idx="3">
                  <c:v>510061.85</c:v>
                </c:pt>
                <c:pt idx="4">
                  <c:v>606123.28</c:v>
                </c:pt>
                <c:pt idx="5">
                  <c:v>685599.53</c:v>
                </c:pt>
                <c:pt idx="6">
                  <c:v>621496.31999999995</c:v>
                </c:pt>
                <c:pt idx="7">
                  <c:v>681366.93</c:v>
                </c:pt>
                <c:pt idx="8">
                  <c:v>786533.01</c:v>
                </c:pt>
                <c:pt idx="9">
                  <c:v>635702.14</c:v>
                </c:pt>
                <c:pt idx="10">
                  <c:v>709498.81</c:v>
                </c:pt>
                <c:pt idx="11">
                  <c:v>639140.59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BB5-4A25-A2EE-80DD27D5219C}"/>
            </c:ext>
          </c:extLst>
        </c:ser>
        <c:ser>
          <c:idx val="11"/>
          <c:order val="11"/>
          <c:tx>
            <c:strRef>
              <c:f>Chart2!$N$6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Chart2!$N$7:$N$18</c:f>
              <c:numCache>
                <c:formatCode>"$"#,##0.00</c:formatCode>
                <c:ptCount val="12"/>
                <c:pt idx="0">
                  <c:v>584794.55000000005</c:v>
                </c:pt>
                <c:pt idx="1">
                  <c:v>729473.94</c:v>
                </c:pt>
                <c:pt idx="2">
                  <c:v>855059.04</c:v>
                </c:pt>
                <c:pt idx="3">
                  <c:v>562066.14</c:v>
                </c:pt>
                <c:pt idx="4">
                  <c:v>575142.99</c:v>
                </c:pt>
                <c:pt idx="5">
                  <c:v>753757.89</c:v>
                </c:pt>
                <c:pt idx="6">
                  <c:v>696442.14</c:v>
                </c:pt>
                <c:pt idx="7">
                  <c:v>683584.35</c:v>
                </c:pt>
                <c:pt idx="8">
                  <c:v>772184.38</c:v>
                </c:pt>
                <c:pt idx="9">
                  <c:v>757306.06</c:v>
                </c:pt>
                <c:pt idx="10">
                  <c:v>722467.96</c:v>
                </c:pt>
                <c:pt idx="11">
                  <c:v>667222.13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BB5-4A25-A2EE-80DD27D5219C}"/>
            </c:ext>
          </c:extLst>
        </c:ser>
        <c:ser>
          <c:idx val="13"/>
          <c:order val="12"/>
          <c:tx>
            <c:strRef>
              <c:f>Chart2!$O$6</c:f>
              <c:strCache>
                <c:ptCount val="1"/>
                <c:pt idx="0">
                  <c:v>2003 &amp; 2004</c:v>
                </c:pt>
              </c:strCache>
            </c:strRef>
          </c:tx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Chart2!$O$7:$O$18</c:f>
            </c:numRef>
          </c:val>
          <c:smooth val="0"/>
          <c:extLst>
            <c:ext xmlns:c16="http://schemas.microsoft.com/office/drawing/2014/chart" uri="{C3380CC4-5D6E-409C-BE32-E72D297353CC}">
              <c16:uniqueId val="{0000000C-BBB5-4A25-A2EE-80DD27D5219C}"/>
            </c:ext>
          </c:extLst>
        </c:ser>
        <c:ser>
          <c:idx val="12"/>
          <c:order val="13"/>
          <c:tx>
            <c:strRef>
              <c:f>Chart2!$P$6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Chart2!$P$7:$P$18</c:f>
              <c:numCache>
                <c:formatCode>"$"#,##0.00</c:formatCode>
                <c:ptCount val="12"/>
                <c:pt idx="0">
                  <c:v>684951.81</c:v>
                </c:pt>
                <c:pt idx="1">
                  <c:v>698295.43</c:v>
                </c:pt>
                <c:pt idx="2">
                  <c:v>858160.98</c:v>
                </c:pt>
                <c:pt idx="3">
                  <c:v>557367.94999999995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BB5-4A25-A2EE-80DD27D52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0"/>
        <c:axId val="343920128"/>
        <c:axId val="1"/>
        <c:axId val="2"/>
      </c:line3DChart>
      <c:catAx>
        <c:axId val="34392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$-409]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920128"/>
        <c:crosses val="autoZero"/>
        <c:crossBetween val="between"/>
      </c:valAx>
      <c:serAx>
        <c:axId val="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tickLblSkip val="3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437690457774913"/>
          <c:y val="0.22395856517935259"/>
          <c:w val="6.9992011868081683E-2"/>
          <c:h val="0.548177777777777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Sales Tax Analysis 1993-2008 Even vs. Odd Yrs</a:t>
            </a:r>
          </a:p>
        </c:rich>
      </c:tx>
      <c:layout>
        <c:manualLayout>
          <c:xMode val="edge"/>
          <c:yMode val="edge"/>
          <c:x val="0.18612719563900668"/>
          <c:y val="2.8960896837047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88447202654897"/>
          <c:y val="0.16524701873935263"/>
          <c:w val="0.67514488978102971"/>
          <c:h val="0.69505962521294717"/>
        </c:manualLayout>
      </c:layout>
      <c:lineChart>
        <c:grouping val="standard"/>
        <c:varyColors val="0"/>
        <c:ser>
          <c:idx val="0"/>
          <c:order val="0"/>
          <c:tx>
            <c:strRef>
              <c:f>Chart3!$B$1</c:f>
              <c:strCache>
                <c:ptCount val="1"/>
                <c:pt idx="0">
                  <c:v>Odd Years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Chart3!$A$2:$A$18</c:f>
              <c:strCache>
                <c:ptCount val="1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strCache>
            </c:strRef>
          </c:cat>
          <c:val>
            <c:numRef>
              <c:f>Chart3!$B$2:$B$18</c:f>
              <c:numCache>
                <c:formatCode>General</c:formatCode>
                <c:ptCount val="17"/>
                <c:pt idx="0">
                  <c:v>4928215.1999999993</c:v>
                </c:pt>
                <c:pt idx="1">
                  <c:v>5379356.5249999994</c:v>
                </c:pt>
                <c:pt idx="2">
                  <c:v>5830497.8499999996</c:v>
                </c:pt>
                <c:pt idx="3">
                  <c:v>6194107.915</c:v>
                </c:pt>
                <c:pt idx="4">
                  <c:v>6557717.9800000004</c:v>
                </c:pt>
                <c:pt idx="5">
                  <c:v>7004620.7549999999</c:v>
                </c:pt>
                <c:pt idx="6">
                  <c:v>7451523.5299999993</c:v>
                </c:pt>
                <c:pt idx="7">
                  <c:v>7553369.0299999993</c:v>
                </c:pt>
                <c:pt idx="8">
                  <c:v>7655214.5300000003</c:v>
                </c:pt>
                <c:pt idx="9">
                  <c:v>7759554.8000000007</c:v>
                </c:pt>
                <c:pt idx="10">
                  <c:v>7863895.0700000003</c:v>
                </c:pt>
                <c:pt idx="11">
                  <c:v>8294518.1799999997</c:v>
                </c:pt>
                <c:pt idx="12">
                  <c:v>8725141.2899999991</c:v>
                </c:pt>
                <c:pt idx="13">
                  <c:v>8654683.1649999991</c:v>
                </c:pt>
                <c:pt idx="14">
                  <c:v>8584225.0399999991</c:v>
                </c:pt>
                <c:pt idx="15">
                  <c:v>8542112.5199999996</c:v>
                </c:pt>
                <c:pt idx="16">
                  <c:v>8500000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D4-4335-8555-ECA271E0C208}"/>
            </c:ext>
          </c:extLst>
        </c:ser>
        <c:ser>
          <c:idx val="1"/>
          <c:order val="1"/>
          <c:tx>
            <c:strRef>
              <c:f>Chart3!$C$1</c:f>
              <c:strCache>
                <c:ptCount val="1"/>
                <c:pt idx="0">
                  <c:v>Even Years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Chart3!$A$2:$A$18</c:f>
              <c:strCache>
                <c:ptCount val="1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strCache>
            </c:strRef>
          </c:cat>
          <c:val>
            <c:numRef>
              <c:f>Chart3!$C$2:$C$18</c:f>
              <c:numCache>
                <c:formatCode>General</c:formatCode>
                <c:ptCount val="17"/>
                <c:pt idx="1">
                  <c:v>5535237.8000000007</c:v>
                </c:pt>
                <c:pt idx="2">
                  <c:v>5978962.8000000007</c:v>
                </c:pt>
                <c:pt idx="3">
                  <c:v>6422687.7999999998</c:v>
                </c:pt>
                <c:pt idx="4">
                  <c:v>6748076.4900000002</c:v>
                </c:pt>
                <c:pt idx="5">
                  <c:v>7073465.1799999997</c:v>
                </c:pt>
                <c:pt idx="6">
                  <c:v>7527771.415</c:v>
                </c:pt>
                <c:pt idx="7">
                  <c:v>7982077.6500000004</c:v>
                </c:pt>
                <c:pt idx="8">
                  <c:v>8035480.7150000008</c:v>
                </c:pt>
                <c:pt idx="9">
                  <c:v>8088883.7800000012</c:v>
                </c:pt>
                <c:pt idx="10">
                  <c:v>8224192.6750000007</c:v>
                </c:pt>
                <c:pt idx="11">
                  <c:v>8359501.5700000003</c:v>
                </c:pt>
                <c:pt idx="12">
                  <c:v>8569384.8399999999</c:v>
                </c:pt>
                <c:pt idx="13">
                  <c:v>8779268.1100000013</c:v>
                </c:pt>
                <c:pt idx="14">
                  <c:v>8718434.2850000001</c:v>
                </c:pt>
                <c:pt idx="15">
                  <c:v>8657600.459999999</c:v>
                </c:pt>
                <c:pt idx="16">
                  <c:v>8578800.2300000004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D4-4335-8555-ECA271E0C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696976"/>
        <c:axId val="1"/>
      </c:lineChart>
      <c:catAx>
        <c:axId val="45869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4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696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871881014873139"/>
          <c:y val="0.46271186440677964"/>
          <c:w val="0.16307713843461868"/>
          <c:h val="9.49152542372881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3</xdr:row>
      <xdr:rowOff>133350</xdr:rowOff>
    </xdr:from>
    <xdr:to>
      <xdr:col>16</xdr:col>
      <xdr:colOff>714375</xdr:colOff>
      <xdr:row>32</xdr:row>
      <xdr:rowOff>76200</xdr:rowOff>
    </xdr:to>
    <xdr:graphicFrame macro="">
      <xdr:nvGraphicFramePr>
        <xdr:cNvPr id="1308" name="Chart 2">
          <a:extLst>
            <a:ext uri="{FF2B5EF4-FFF2-40B4-BE49-F238E27FC236}">
              <a16:creationId xmlns:a16="http://schemas.microsoft.com/office/drawing/2014/main" id="{00000000-0008-0000-0300-00001C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19</xdr:row>
      <xdr:rowOff>57150</xdr:rowOff>
    </xdr:from>
    <xdr:to>
      <xdr:col>11</xdr:col>
      <xdr:colOff>781050</xdr:colOff>
      <xdr:row>57</xdr:row>
      <xdr:rowOff>133350</xdr:rowOff>
    </xdr:to>
    <xdr:graphicFrame macro="">
      <xdr:nvGraphicFramePr>
        <xdr:cNvPr id="2333" name="Chart 3">
          <a:extLst>
            <a:ext uri="{FF2B5EF4-FFF2-40B4-BE49-F238E27FC236}">
              <a16:creationId xmlns:a16="http://schemas.microsoft.com/office/drawing/2014/main" id="{00000000-0008-0000-0400-00001D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3</xdr:row>
      <xdr:rowOff>114300</xdr:rowOff>
    </xdr:from>
    <xdr:to>
      <xdr:col>15</xdr:col>
      <xdr:colOff>304800</xdr:colOff>
      <xdr:row>32</xdr:row>
      <xdr:rowOff>57150</xdr:rowOff>
    </xdr:to>
    <xdr:graphicFrame macro="">
      <xdr:nvGraphicFramePr>
        <xdr:cNvPr id="4379" name="Chart 1">
          <a:extLst>
            <a:ext uri="{FF2B5EF4-FFF2-40B4-BE49-F238E27FC236}">
              <a16:creationId xmlns:a16="http://schemas.microsoft.com/office/drawing/2014/main" id="{00000000-0008-0000-0500-00001B1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2993"/>
  <sheetViews>
    <sheetView tabSelected="1" showOutlineSymbols="0" topLeftCell="Z20" zoomScaleNormal="100" zoomScaleSheetLayoutView="100" workbookViewId="0">
      <selection activeCell="AH42" sqref="AH42"/>
    </sheetView>
  </sheetViews>
  <sheetFormatPr defaultColWidth="9.6328125" defaultRowHeight="15"/>
  <cols>
    <col min="1" max="1" width="11.6328125" style="33" customWidth="1"/>
    <col min="2" max="2" width="11.453125" style="1" customWidth="1"/>
    <col min="3" max="3" width="14" style="33" hidden="1" customWidth="1"/>
    <col min="4" max="4" width="14.1796875" style="1" hidden="1" customWidth="1"/>
    <col min="5" max="5" width="13.90625" style="33" hidden="1" customWidth="1"/>
    <col min="6" max="6" width="13.6328125" style="1" hidden="1" customWidth="1"/>
    <col min="7" max="7" width="13.54296875" style="33" hidden="1" customWidth="1"/>
    <col min="8" max="8" width="13.08984375" style="1" hidden="1" customWidth="1"/>
    <col min="9" max="9" width="13.08984375" style="33" hidden="1" customWidth="1"/>
    <col min="10" max="10" width="13.08984375" style="1" hidden="1" customWidth="1"/>
    <col min="11" max="11" width="14.36328125" style="33" hidden="1" customWidth="1"/>
    <col min="12" max="12" width="12.6328125" style="1" hidden="1" customWidth="1"/>
    <col min="13" max="13" width="13.1796875" style="33" hidden="1" customWidth="1"/>
    <col min="14" max="14" width="15.1796875" style="33" hidden="1" customWidth="1"/>
    <col min="15" max="15" width="14.08984375" style="1" hidden="1" customWidth="1"/>
    <col min="16" max="16" width="8.984375E-2" style="33" hidden="1" customWidth="1"/>
    <col min="17" max="17" width="15" style="1" hidden="1" customWidth="1"/>
    <col min="18" max="18" width="8.984375E-2" style="71" hidden="1" customWidth="1"/>
    <col min="19" max="19" width="14.36328125" style="1" hidden="1" customWidth="1"/>
    <col min="20" max="21" width="12.6328125" style="1" hidden="1" customWidth="1"/>
    <col min="22" max="25" width="14.453125" style="1" hidden="1" customWidth="1"/>
    <col min="26" max="27" width="14.453125" style="1" customWidth="1"/>
    <col min="28" max="33" width="15.81640625" style="1" customWidth="1"/>
    <col min="34" max="36" width="14.1796875" style="1" customWidth="1"/>
    <col min="37" max="37" width="14.81640625" style="1" customWidth="1"/>
    <col min="38" max="38" width="10.81640625" style="1" customWidth="1"/>
    <col min="39" max="39" width="16" style="1" customWidth="1"/>
    <col min="40" max="40" width="9.6328125" style="1"/>
    <col min="41" max="41" width="11.90625" style="1" customWidth="1"/>
    <col min="42" max="16384" width="9.6328125" style="1"/>
  </cols>
  <sheetData>
    <row r="1" spans="1:39">
      <c r="A1" s="129"/>
      <c r="B1" s="129"/>
      <c r="C1" s="121"/>
      <c r="D1" s="121"/>
      <c r="E1" s="121"/>
      <c r="F1" s="121"/>
      <c r="G1" s="121"/>
      <c r="H1" s="17"/>
      <c r="I1" s="17"/>
      <c r="J1" s="121"/>
      <c r="K1" s="121"/>
      <c r="L1" s="121"/>
      <c r="M1" s="121"/>
      <c r="N1" s="121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</row>
    <row r="2" spans="1:39">
      <c r="A2" s="129"/>
      <c r="B2" s="129"/>
      <c r="C2" s="121"/>
      <c r="D2" s="121"/>
      <c r="E2" s="121"/>
      <c r="F2" s="121"/>
      <c r="G2" s="121"/>
      <c r="H2" s="17"/>
      <c r="I2" s="17"/>
      <c r="J2" s="121"/>
      <c r="K2" s="121"/>
      <c r="L2" s="121"/>
      <c r="M2" s="121"/>
      <c r="N2" s="121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1:39">
      <c r="A3" s="129"/>
      <c r="B3" s="129"/>
      <c r="C3" s="121"/>
      <c r="D3" s="121"/>
      <c r="E3" s="121"/>
      <c r="F3" s="121"/>
      <c r="G3" s="121"/>
      <c r="H3" s="17"/>
      <c r="I3" s="17"/>
      <c r="J3" s="121"/>
      <c r="K3" s="121"/>
      <c r="L3" s="121"/>
      <c r="M3" s="121"/>
      <c r="N3" s="121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</row>
    <row r="4" spans="1:39">
      <c r="A4" s="129"/>
      <c r="B4" s="129"/>
      <c r="C4" s="121"/>
      <c r="D4" s="121"/>
      <c r="E4" s="121"/>
      <c r="F4" s="121"/>
      <c r="G4" s="121"/>
      <c r="H4" s="17"/>
      <c r="I4" s="17"/>
      <c r="J4" s="121"/>
      <c r="K4" s="121"/>
      <c r="L4" s="121"/>
      <c r="M4" s="121"/>
      <c r="N4" s="121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</row>
    <row r="5" spans="1:39">
      <c r="A5" s="129"/>
      <c r="B5" s="129"/>
      <c r="C5" s="121"/>
      <c r="D5" s="121"/>
      <c r="E5" s="121"/>
      <c r="F5" s="121"/>
      <c r="G5" s="121"/>
      <c r="H5" s="17"/>
      <c r="I5" s="17"/>
      <c r="J5" s="121"/>
      <c r="K5" s="121"/>
      <c r="L5" s="121"/>
      <c r="M5" s="121"/>
      <c r="N5" s="121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</row>
    <row r="6" spans="1:39">
      <c r="A6" s="129"/>
      <c r="B6" s="129"/>
      <c r="C6" s="121"/>
      <c r="D6" s="121"/>
      <c r="E6" s="121"/>
      <c r="F6" s="121"/>
      <c r="G6" s="121"/>
      <c r="H6" s="17"/>
      <c r="I6" s="17"/>
      <c r="J6" s="121"/>
      <c r="K6" s="121"/>
      <c r="L6" s="121"/>
      <c r="M6" s="121"/>
      <c r="N6" s="121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</row>
    <row r="7" spans="1:39">
      <c r="A7" s="129"/>
      <c r="B7" s="129"/>
      <c r="C7" s="121"/>
      <c r="D7" s="121"/>
      <c r="E7" s="121"/>
      <c r="F7" s="121"/>
      <c r="G7" s="121"/>
      <c r="H7" s="17"/>
      <c r="I7" s="17"/>
      <c r="J7" s="121"/>
      <c r="K7" s="121"/>
      <c r="L7" s="121"/>
      <c r="M7" s="121"/>
      <c r="N7" s="121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</row>
    <row r="8" spans="1:39" s="61" customFormat="1" ht="22.8">
      <c r="A8" s="129"/>
      <c r="B8" s="137" t="s">
        <v>55</v>
      </c>
      <c r="C8" s="121"/>
      <c r="D8" s="134" t="s">
        <v>21</v>
      </c>
      <c r="E8" s="105"/>
      <c r="F8" s="121"/>
      <c r="G8" s="121"/>
      <c r="H8" s="17"/>
      <c r="I8" s="17"/>
      <c r="J8" s="121"/>
      <c r="K8" s="135" t="s">
        <v>44</v>
      </c>
      <c r="L8" s="121"/>
      <c r="M8" s="121"/>
      <c r="N8" s="121"/>
      <c r="O8" s="105"/>
      <c r="P8" s="105"/>
      <c r="Q8" s="105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</row>
    <row r="9" spans="1:39" ht="15.6" customHeight="1">
      <c r="A9" s="129"/>
      <c r="B9" s="152" t="s">
        <v>56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53"/>
      <c r="AI9" s="53"/>
      <c r="AJ9" s="53"/>
      <c r="AK9" s="14"/>
      <c r="AL9" s="14"/>
      <c r="AM9" s="14"/>
    </row>
    <row r="10" spans="1:39">
      <c r="A10" s="130"/>
      <c r="B10" s="130"/>
      <c r="C10" s="131"/>
      <c r="D10" s="131"/>
      <c r="E10" s="131"/>
      <c r="F10" s="131"/>
      <c r="G10" s="131"/>
      <c r="H10" s="132"/>
      <c r="I10" s="132"/>
      <c r="J10" s="131"/>
      <c r="K10" s="131"/>
      <c r="L10" s="131"/>
      <c r="M10" s="131"/>
      <c r="N10" s="131"/>
      <c r="O10" s="133"/>
      <c r="P10" s="136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4"/>
      <c r="AM10" s="14"/>
    </row>
    <row r="11" spans="1:39" ht="15.6">
      <c r="A11" s="70"/>
      <c r="B11" s="70"/>
      <c r="C11" s="25" t="s">
        <v>18</v>
      </c>
      <c r="D11" s="127" t="s">
        <v>18</v>
      </c>
      <c r="E11" s="25" t="s">
        <v>18</v>
      </c>
      <c r="F11" s="127" t="s">
        <v>18</v>
      </c>
      <c r="G11" s="25" t="s">
        <v>18</v>
      </c>
      <c r="H11" s="128" t="s">
        <v>18</v>
      </c>
      <c r="I11" s="37" t="s">
        <v>18</v>
      </c>
      <c r="J11" s="127" t="s">
        <v>18</v>
      </c>
      <c r="K11" s="25" t="s">
        <v>18</v>
      </c>
      <c r="L11" s="127" t="s">
        <v>18</v>
      </c>
      <c r="M11" s="25" t="s">
        <v>18</v>
      </c>
      <c r="N11" s="25" t="s">
        <v>29</v>
      </c>
      <c r="O11" s="49" t="s">
        <v>18</v>
      </c>
      <c r="P11" s="25" t="s">
        <v>29</v>
      </c>
      <c r="Q11" s="66" t="s">
        <v>18</v>
      </c>
      <c r="R11" s="25" t="s">
        <v>29</v>
      </c>
      <c r="S11" s="66" t="s">
        <v>18</v>
      </c>
      <c r="T11" s="66" t="s">
        <v>18</v>
      </c>
      <c r="U11" s="66" t="s">
        <v>18</v>
      </c>
      <c r="V11" s="66" t="s">
        <v>18</v>
      </c>
      <c r="W11" s="66" t="s">
        <v>18</v>
      </c>
      <c r="X11" s="66" t="s">
        <v>18</v>
      </c>
      <c r="Y11" s="66" t="s">
        <v>18</v>
      </c>
      <c r="Z11" s="66" t="s">
        <v>18</v>
      </c>
      <c r="AA11" s="66" t="s">
        <v>18</v>
      </c>
      <c r="AB11" s="66" t="s">
        <v>18</v>
      </c>
      <c r="AC11" s="66" t="s">
        <v>18</v>
      </c>
      <c r="AD11" s="66" t="s">
        <v>18</v>
      </c>
      <c r="AE11" s="66" t="s">
        <v>18</v>
      </c>
      <c r="AF11" s="66" t="s">
        <v>18</v>
      </c>
      <c r="AG11" s="66" t="s">
        <v>18</v>
      </c>
      <c r="AH11" s="66" t="s">
        <v>111</v>
      </c>
      <c r="AI11" s="66" t="s">
        <v>111</v>
      </c>
      <c r="AJ11" s="66" t="s">
        <v>111</v>
      </c>
      <c r="AK11" s="66" t="s">
        <v>29</v>
      </c>
      <c r="AL11" s="66" t="s">
        <v>53</v>
      </c>
    </row>
    <row r="12" spans="1:39" ht="15.6">
      <c r="A12" s="97" t="s">
        <v>0</v>
      </c>
      <c r="B12" s="97" t="s">
        <v>14</v>
      </c>
      <c r="C12" s="25" t="s">
        <v>15</v>
      </c>
      <c r="D12" s="5" t="s">
        <v>15</v>
      </c>
      <c r="E12" s="25" t="s">
        <v>15</v>
      </c>
      <c r="F12" s="5" t="s">
        <v>15</v>
      </c>
      <c r="G12" s="25" t="s">
        <v>15</v>
      </c>
      <c r="H12" s="6" t="s">
        <v>15</v>
      </c>
      <c r="I12" s="37" t="s">
        <v>15</v>
      </c>
      <c r="J12" s="5" t="s">
        <v>15</v>
      </c>
      <c r="K12" s="25" t="s">
        <v>15</v>
      </c>
      <c r="L12" s="5" t="s">
        <v>15</v>
      </c>
      <c r="M12" s="25" t="s">
        <v>15</v>
      </c>
      <c r="N12" s="25" t="s">
        <v>30</v>
      </c>
      <c r="O12" s="49" t="s">
        <v>15</v>
      </c>
      <c r="P12" s="25" t="s">
        <v>30</v>
      </c>
      <c r="Q12" s="66" t="s">
        <v>15</v>
      </c>
      <c r="R12" s="25" t="s">
        <v>30</v>
      </c>
      <c r="S12" s="66" t="s">
        <v>15</v>
      </c>
      <c r="T12" s="66" t="s">
        <v>15</v>
      </c>
      <c r="U12" s="66" t="s">
        <v>15</v>
      </c>
      <c r="V12" s="66" t="s">
        <v>15</v>
      </c>
      <c r="W12" s="66" t="s">
        <v>15</v>
      </c>
      <c r="X12" s="66" t="s">
        <v>15</v>
      </c>
      <c r="Y12" s="66" t="s">
        <v>15</v>
      </c>
      <c r="Z12" s="66" t="s">
        <v>15</v>
      </c>
      <c r="AA12" s="66" t="s">
        <v>15</v>
      </c>
      <c r="AB12" s="66" t="s">
        <v>15</v>
      </c>
      <c r="AC12" s="66" t="s">
        <v>15</v>
      </c>
      <c r="AD12" s="66" t="s">
        <v>15</v>
      </c>
      <c r="AE12" s="66" t="s">
        <v>15</v>
      </c>
      <c r="AF12" s="66" t="s">
        <v>15</v>
      </c>
      <c r="AG12" s="66" t="s">
        <v>15</v>
      </c>
      <c r="AH12" s="66" t="s">
        <v>15</v>
      </c>
      <c r="AI12" s="66" t="s">
        <v>15</v>
      </c>
      <c r="AJ12" s="66" t="s">
        <v>15</v>
      </c>
      <c r="AK12" s="66" t="s">
        <v>30</v>
      </c>
      <c r="AL12" s="66" t="s">
        <v>54</v>
      </c>
    </row>
    <row r="13" spans="1:39" ht="15.6">
      <c r="A13" s="97" t="s">
        <v>1</v>
      </c>
      <c r="B13" s="97" t="s">
        <v>15</v>
      </c>
      <c r="C13" s="25" t="s">
        <v>19</v>
      </c>
      <c r="D13" s="5" t="s">
        <v>22</v>
      </c>
      <c r="E13" s="25" t="s">
        <v>23</v>
      </c>
      <c r="F13" s="5" t="s">
        <v>24</v>
      </c>
      <c r="G13" s="25" t="s">
        <v>25</v>
      </c>
      <c r="H13" s="6" t="s">
        <v>26</v>
      </c>
      <c r="I13" s="37" t="s">
        <v>27</v>
      </c>
      <c r="J13" s="5" t="s">
        <v>28</v>
      </c>
      <c r="K13" s="25">
        <v>2001</v>
      </c>
      <c r="L13" s="5">
        <v>2002</v>
      </c>
      <c r="M13" s="25">
        <v>2003</v>
      </c>
      <c r="N13" s="25" t="s">
        <v>31</v>
      </c>
      <c r="O13" s="50">
        <v>2004</v>
      </c>
      <c r="P13" s="47" t="s">
        <v>32</v>
      </c>
      <c r="Q13" s="67">
        <v>2005</v>
      </c>
      <c r="R13" s="47" t="s">
        <v>34</v>
      </c>
      <c r="S13" s="67">
        <v>2006</v>
      </c>
      <c r="T13" s="67">
        <v>2007</v>
      </c>
      <c r="U13" s="66">
        <v>2008</v>
      </c>
      <c r="V13" s="66">
        <v>2009</v>
      </c>
      <c r="W13" s="66">
        <v>2010</v>
      </c>
      <c r="X13" s="66">
        <v>2011</v>
      </c>
      <c r="Y13" s="66">
        <v>2012</v>
      </c>
      <c r="Z13" s="66">
        <v>2013</v>
      </c>
      <c r="AA13" s="66">
        <v>2014</v>
      </c>
      <c r="AB13" s="66">
        <v>2015</v>
      </c>
      <c r="AC13" s="66">
        <v>2016</v>
      </c>
      <c r="AD13" s="66">
        <v>2017</v>
      </c>
      <c r="AE13" s="66">
        <v>2018</v>
      </c>
      <c r="AF13" s="66">
        <v>2019</v>
      </c>
      <c r="AG13" s="66">
        <v>2020</v>
      </c>
      <c r="AH13" s="66">
        <v>2021</v>
      </c>
      <c r="AI13" s="66">
        <v>2022</v>
      </c>
      <c r="AJ13" s="66">
        <v>2023</v>
      </c>
      <c r="AK13" s="25" t="s">
        <v>122</v>
      </c>
      <c r="AL13" s="110"/>
    </row>
    <row r="14" spans="1:39" s="14" customFormat="1">
      <c r="A14" s="56"/>
      <c r="B14" s="56"/>
      <c r="C14" s="26"/>
      <c r="D14" s="11"/>
      <c r="E14" s="26"/>
      <c r="F14" s="11"/>
      <c r="G14" s="26"/>
      <c r="H14" s="12"/>
      <c r="I14" s="38"/>
      <c r="J14" s="13"/>
      <c r="K14" s="43"/>
      <c r="L14" s="13"/>
      <c r="M14" s="43"/>
      <c r="N14" s="26"/>
      <c r="O14" s="51"/>
      <c r="P14" s="44"/>
      <c r="Q14" s="68"/>
      <c r="R14" s="44"/>
      <c r="S14" s="68"/>
      <c r="U14" s="107"/>
      <c r="V14" s="107"/>
      <c r="W14" s="107"/>
      <c r="X14" s="107"/>
      <c r="Y14" s="113"/>
      <c r="Z14" s="107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07"/>
    </row>
    <row r="15" spans="1:39" s="21" customFormat="1">
      <c r="A15" s="160" t="s">
        <v>13</v>
      </c>
      <c r="B15" s="92" t="s">
        <v>4</v>
      </c>
      <c r="C15" s="27">
        <v>372316.68</v>
      </c>
      <c r="D15" s="19">
        <v>433046.55</v>
      </c>
      <c r="E15" s="27">
        <v>449061.02</v>
      </c>
      <c r="F15" s="19">
        <v>517058.28</v>
      </c>
      <c r="G15" s="27">
        <v>447333.87</v>
      </c>
      <c r="H15" s="19">
        <v>521677.74</v>
      </c>
      <c r="I15" s="39">
        <v>561749.57999999996</v>
      </c>
      <c r="J15" s="20">
        <v>627943.21</v>
      </c>
      <c r="K15" s="39">
        <v>596218.62</v>
      </c>
      <c r="L15" s="20">
        <v>658209.66</v>
      </c>
      <c r="M15" s="39">
        <v>638597.04</v>
      </c>
      <c r="N15" s="29">
        <f>SUM(M15-L15)</f>
        <v>-19612.619999999995</v>
      </c>
      <c r="O15" s="52">
        <v>584794.55000000005</v>
      </c>
      <c r="P15" s="29">
        <f>SUM(O15-M15)</f>
        <v>-53802.489999999991</v>
      </c>
      <c r="Q15" s="69">
        <v>684951.81</v>
      </c>
      <c r="R15" s="29">
        <f>SUM(Q15-O15)</f>
        <v>100157.26000000001</v>
      </c>
      <c r="S15" s="98">
        <v>642395.37</v>
      </c>
      <c r="T15" s="98">
        <v>647947.34</v>
      </c>
      <c r="U15" s="106">
        <v>673485.59</v>
      </c>
      <c r="V15" s="106">
        <v>621839.86</v>
      </c>
      <c r="W15" s="106">
        <v>679452.47</v>
      </c>
      <c r="X15" s="98">
        <v>663447.11</v>
      </c>
      <c r="Y15" s="114">
        <v>751188.49</v>
      </c>
      <c r="Z15" s="109">
        <v>716680.56</v>
      </c>
      <c r="AA15" s="109">
        <v>779590.34</v>
      </c>
      <c r="AB15" s="109">
        <v>813525</v>
      </c>
      <c r="AC15" s="109">
        <v>864502.06</v>
      </c>
      <c r="AD15" s="109">
        <v>881152.03</v>
      </c>
      <c r="AE15" s="109">
        <v>799473.77</v>
      </c>
      <c r="AF15" s="114">
        <v>934790.19</v>
      </c>
      <c r="AG15" s="114">
        <v>955945.63</v>
      </c>
      <c r="AH15" s="109">
        <v>972527.17</v>
      </c>
      <c r="AI15" s="109">
        <v>1130063.19</v>
      </c>
      <c r="AJ15" s="109">
        <v>1145497.07</v>
      </c>
      <c r="AK15" s="116">
        <f>IF(AI15=0,"",AJ15-AI15)</f>
        <v>15433.880000000121</v>
      </c>
      <c r="AL15" s="111">
        <f>AK15/AG15</f>
        <v>1.6145144154275929E-2</v>
      </c>
    </row>
    <row r="16" spans="1:39" s="14" customFormat="1">
      <c r="A16" s="119"/>
      <c r="B16" s="93"/>
      <c r="C16" s="28"/>
      <c r="D16" s="17"/>
      <c r="E16" s="28"/>
      <c r="F16" s="17"/>
      <c r="G16" s="28"/>
      <c r="H16" s="17"/>
      <c r="I16" s="40"/>
      <c r="J16" s="18"/>
      <c r="K16" s="40"/>
      <c r="L16" s="18"/>
      <c r="M16" s="40"/>
      <c r="N16" s="28"/>
      <c r="P16" s="34"/>
      <c r="Q16" s="33"/>
      <c r="R16" s="34"/>
      <c r="S16" s="98"/>
      <c r="T16" s="98"/>
      <c r="U16" s="98"/>
      <c r="V16" s="98"/>
      <c r="W16" s="98"/>
      <c r="X16" s="98"/>
      <c r="Y16" s="113"/>
      <c r="Z16" s="107"/>
      <c r="AA16" s="107"/>
      <c r="AB16" s="107"/>
      <c r="AC16" s="107"/>
      <c r="AD16" s="109"/>
      <c r="AE16" s="109"/>
      <c r="AF16" s="114"/>
      <c r="AG16" s="114"/>
      <c r="AH16" s="109"/>
      <c r="AI16" s="109"/>
      <c r="AJ16" s="109"/>
      <c r="AK16" s="116" t="str">
        <f t="shared" ref="AK16:AK17" si="0">IF(AI16=0,"",AJ16-AI16)</f>
        <v/>
      </c>
      <c r="AL16" s="111"/>
    </row>
    <row r="17" spans="1:41" s="21" customFormat="1">
      <c r="A17" s="160" t="s">
        <v>16</v>
      </c>
      <c r="B17" s="92" t="s">
        <v>5</v>
      </c>
      <c r="C17" s="27">
        <v>370096.98</v>
      </c>
      <c r="D17" s="19">
        <v>441676.34</v>
      </c>
      <c r="E17" s="27">
        <v>436548.72</v>
      </c>
      <c r="F17" s="19">
        <v>468962.14</v>
      </c>
      <c r="G17" s="27">
        <v>553682.30000000005</v>
      </c>
      <c r="H17" s="19">
        <v>551204.68000000005</v>
      </c>
      <c r="I17" s="39">
        <v>591830.35</v>
      </c>
      <c r="J17" s="20">
        <v>626291.46</v>
      </c>
      <c r="K17" s="39">
        <v>619815.17000000004</v>
      </c>
      <c r="L17" s="20">
        <v>644548.79</v>
      </c>
      <c r="M17" s="39">
        <v>562181.21</v>
      </c>
      <c r="N17" s="29">
        <f>SUM(M17-L17)</f>
        <v>-82367.580000000075</v>
      </c>
      <c r="O17" s="52">
        <v>729473.94</v>
      </c>
      <c r="P17" s="29">
        <f>SUM(O17-M17)</f>
        <v>167292.72999999998</v>
      </c>
      <c r="Q17" s="69">
        <v>698295.43</v>
      </c>
      <c r="R17" s="29">
        <f>SUM(Q17-O17)</f>
        <v>-31178.509999999893</v>
      </c>
      <c r="S17" s="98">
        <v>793517.33</v>
      </c>
      <c r="T17" s="98">
        <v>658296.9</v>
      </c>
      <c r="U17" s="98">
        <v>687122.34</v>
      </c>
      <c r="V17" s="98">
        <v>651227.66</v>
      </c>
      <c r="W17" s="98">
        <v>673850.95</v>
      </c>
      <c r="X17" s="98">
        <v>706934.26</v>
      </c>
      <c r="Y17" s="114">
        <v>735125.4</v>
      </c>
      <c r="Z17" s="109">
        <v>700622.71</v>
      </c>
      <c r="AA17" s="109">
        <v>789324.76</v>
      </c>
      <c r="AB17" s="109">
        <v>797358.4</v>
      </c>
      <c r="AC17" s="109">
        <v>920526.19</v>
      </c>
      <c r="AD17" s="109">
        <v>899607.83</v>
      </c>
      <c r="AE17" s="109">
        <v>823459.98</v>
      </c>
      <c r="AF17" s="114">
        <v>829177.26</v>
      </c>
      <c r="AG17" s="114">
        <v>946299.74</v>
      </c>
      <c r="AH17" s="109">
        <v>1064363.3600000001</v>
      </c>
      <c r="AI17" s="109">
        <v>1138075.5900000001</v>
      </c>
      <c r="AJ17" s="109">
        <v>1150092.42</v>
      </c>
      <c r="AK17" s="116">
        <f t="shared" si="0"/>
        <v>12016.829999999842</v>
      </c>
      <c r="AL17" s="111">
        <f t="shared" ref="AL17" si="1">AK17/AG17</f>
        <v>1.2698756527186451E-2</v>
      </c>
      <c r="AN17" s="150"/>
    </row>
    <row r="18" spans="1:41" s="14" customFormat="1">
      <c r="A18" s="93"/>
      <c r="B18" s="93"/>
      <c r="C18" s="28"/>
      <c r="D18" s="17"/>
      <c r="E18" s="28"/>
      <c r="F18" s="17"/>
      <c r="G18" s="28"/>
      <c r="H18" s="17"/>
      <c r="I18" s="40"/>
      <c r="J18" s="18"/>
      <c r="K18" s="40"/>
      <c r="L18" s="18"/>
      <c r="M18" s="40"/>
      <c r="N18" s="28"/>
      <c r="O18" s="53"/>
      <c r="P18" s="33"/>
      <c r="Q18" s="46"/>
      <c r="R18" s="33"/>
      <c r="S18" s="98"/>
      <c r="T18" s="98"/>
      <c r="U18" s="98"/>
      <c r="V18" s="98"/>
      <c r="W18" s="98"/>
      <c r="X18" s="98"/>
      <c r="Y18" s="113"/>
      <c r="Z18" s="107"/>
      <c r="AA18" s="107"/>
      <c r="AB18" s="107"/>
      <c r="AC18" s="107"/>
      <c r="AD18" s="109"/>
      <c r="AE18" s="109"/>
      <c r="AF18" s="114"/>
      <c r="AG18" s="114"/>
      <c r="AH18" s="109"/>
      <c r="AI18" s="109"/>
      <c r="AJ18" s="109"/>
      <c r="AK18" s="116"/>
      <c r="AL18" s="111"/>
    </row>
    <row r="19" spans="1:41" s="21" customFormat="1">
      <c r="A19" s="92" t="s">
        <v>3</v>
      </c>
      <c r="B19" s="94" t="s">
        <v>6</v>
      </c>
      <c r="C19" s="29">
        <v>488881.27</v>
      </c>
      <c r="D19" s="22">
        <v>538653.61</v>
      </c>
      <c r="E19" s="29">
        <v>589394.24</v>
      </c>
      <c r="F19" s="22">
        <v>628657.29</v>
      </c>
      <c r="G19" s="29">
        <v>625968.47</v>
      </c>
      <c r="H19" s="22">
        <v>644006.16</v>
      </c>
      <c r="I19" s="41">
        <v>676416.68</v>
      </c>
      <c r="J19" s="23">
        <v>822883.72</v>
      </c>
      <c r="K19" s="41">
        <v>739302.79</v>
      </c>
      <c r="L19" s="23">
        <v>782836.83</v>
      </c>
      <c r="M19" s="41">
        <v>787594.36</v>
      </c>
      <c r="N19" s="29">
        <f>SUM(M19-L19)</f>
        <v>4757.5300000000279</v>
      </c>
      <c r="O19" s="52">
        <v>855059.04</v>
      </c>
      <c r="P19" s="29">
        <f>SUM(O19-M19)</f>
        <v>67464.680000000051</v>
      </c>
      <c r="Q19" s="69">
        <v>858160.98</v>
      </c>
      <c r="R19" s="29">
        <f>SUM(Q19-O19)</f>
        <v>3101.9399999999441</v>
      </c>
      <c r="S19" s="98">
        <v>867069.57</v>
      </c>
      <c r="T19" s="98">
        <v>906335.37</v>
      </c>
      <c r="U19" s="98">
        <v>885311.09</v>
      </c>
      <c r="V19" s="98">
        <v>784229.75</v>
      </c>
      <c r="W19" s="98">
        <v>822678.12</v>
      </c>
      <c r="X19" s="98">
        <v>835513.73</v>
      </c>
      <c r="Y19" s="114">
        <v>862584.34</v>
      </c>
      <c r="Z19" s="109">
        <v>861685.9</v>
      </c>
      <c r="AA19" s="109">
        <v>903160.86</v>
      </c>
      <c r="AB19" s="109">
        <v>972587.28</v>
      </c>
      <c r="AC19" s="109">
        <v>1003663.33</v>
      </c>
      <c r="AD19" s="109">
        <v>975557.74</v>
      </c>
      <c r="AE19" s="109">
        <v>878049.99</v>
      </c>
      <c r="AF19" s="114">
        <v>883193.46</v>
      </c>
      <c r="AG19" s="114">
        <v>1048992.72</v>
      </c>
      <c r="AH19" s="109">
        <v>1106172.3999999999</v>
      </c>
      <c r="AI19" s="109">
        <v>1150293.57</v>
      </c>
      <c r="AJ19" s="109"/>
      <c r="AK19" s="116"/>
      <c r="AL19" s="111">
        <f>AK19/AG19</f>
        <v>0</v>
      </c>
    </row>
    <row r="20" spans="1:41" s="14" customFormat="1">
      <c r="A20" s="93"/>
      <c r="B20" s="93"/>
      <c r="C20" s="28"/>
      <c r="D20" s="17"/>
      <c r="E20" s="28"/>
      <c r="F20" s="17"/>
      <c r="G20" s="28"/>
      <c r="H20" s="17"/>
      <c r="I20" s="40"/>
      <c r="J20" s="18"/>
      <c r="K20" s="40"/>
      <c r="L20" s="18"/>
      <c r="M20" s="40"/>
      <c r="N20" s="28"/>
      <c r="O20" s="53"/>
      <c r="P20" s="33"/>
      <c r="Q20" s="46"/>
      <c r="R20" s="33"/>
      <c r="S20" s="98"/>
      <c r="T20" s="98"/>
      <c r="U20" s="98"/>
      <c r="V20" s="98"/>
      <c r="W20" s="98"/>
      <c r="X20" s="98"/>
      <c r="Y20" s="113"/>
      <c r="Z20" s="107"/>
      <c r="AA20" s="107"/>
      <c r="AB20" s="107"/>
      <c r="AC20" s="107"/>
      <c r="AD20" s="109"/>
      <c r="AE20" s="109"/>
      <c r="AF20" s="114"/>
      <c r="AG20" s="114"/>
      <c r="AH20" s="109"/>
      <c r="AI20" s="109"/>
      <c r="AJ20" s="109"/>
      <c r="AK20" s="116"/>
      <c r="AL20" s="111"/>
    </row>
    <row r="21" spans="1:41" s="21" customFormat="1">
      <c r="A21" s="94" t="s">
        <v>4</v>
      </c>
      <c r="B21" s="94" t="s">
        <v>7</v>
      </c>
      <c r="C21" s="29">
        <v>279919.8</v>
      </c>
      <c r="D21" s="22">
        <v>322190.08000000002</v>
      </c>
      <c r="E21" s="29">
        <v>370433.01</v>
      </c>
      <c r="F21" s="22">
        <v>499778.48</v>
      </c>
      <c r="G21" s="29">
        <v>415064.23</v>
      </c>
      <c r="H21" s="22">
        <v>495425.76</v>
      </c>
      <c r="I21" s="41">
        <v>468445.31</v>
      </c>
      <c r="J21" s="23">
        <v>444126.83</v>
      </c>
      <c r="K21" s="41">
        <v>420422.17</v>
      </c>
      <c r="L21" s="23">
        <v>483722.1</v>
      </c>
      <c r="M21" s="41">
        <v>510061.85</v>
      </c>
      <c r="N21" s="29">
        <f>SUM(M21-L21)</f>
        <v>26339.75</v>
      </c>
      <c r="O21" s="52">
        <v>562066.14</v>
      </c>
      <c r="P21" s="29">
        <f>SUM(O21-M21)</f>
        <v>52004.290000000037</v>
      </c>
      <c r="Q21" s="69">
        <v>557367.94999999995</v>
      </c>
      <c r="R21" s="29">
        <f>SUM(Q21-O21)</f>
        <v>-4698.1900000000605</v>
      </c>
      <c r="S21" s="98">
        <v>649123.64</v>
      </c>
      <c r="T21" s="98">
        <v>571966.5</v>
      </c>
      <c r="U21" s="98">
        <v>584911.54</v>
      </c>
      <c r="V21" s="98">
        <v>538601.65</v>
      </c>
      <c r="W21" s="98">
        <v>607234.61</v>
      </c>
      <c r="X21" s="98">
        <v>613406.53</v>
      </c>
      <c r="Y21" s="114">
        <v>648584.22</v>
      </c>
      <c r="Z21" s="109">
        <v>666759.59</v>
      </c>
      <c r="AA21" s="109">
        <v>668549.71</v>
      </c>
      <c r="AB21" s="109">
        <v>691370.18</v>
      </c>
      <c r="AC21" s="109">
        <v>743259.16</v>
      </c>
      <c r="AD21" s="109">
        <v>743729.31</v>
      </c>
      <c r="AE21" s="109">
        <v>686849.81</v>
      </c>
      <c r="AF21" s="114">
        <v>726462.49</v>
      </c>
      <c r="AG21" s="114">
        <v>785475.88</v>
      </c>
      <c r="AH21" s="109">
        <v>866293.69</v>
      </c>
      <c r="AI21" s="109">
        <v>973097.91</v>
      </c>
      <c r="AJ21" s="109"/>
      <c r="AK21" s="116"/>
      <c r="AL21" s="111">
        <f>AK21/AF21</f>
        <v>0</v>
      </c>
    </row>
    <row r="22" spans="1:41" s="14" customFormat="1">
      <c r="A22" s="93"/>
      <c r="B22" s="93"/>
      <c r="C22" s="28"/>
      <c r="D22" s="17"/>
      <c r="E22" s="28"/>
      <c r="F22" s="17"/>
      <c r="G22" s="28"/>
      <c r="H22" s="17"/>
      <c r="I22" s="40"/>
      <c r="J22" s="18"/>
      <c r="K22" s="40"/>
      <c r="L22" s="18"/>
      <c r="M22" s="40"/>
      <c r="N22" s="28"/>
      <c r="O22" s="53"/>
      <c r="P22" s="33"/>
      <c r="Q22" s="46"/>
      <c r="R22" s="33"/>
      <c r="S22" s="98"/>
      <c r="T22" s="98"/>
      <c r="U22" s="98"/>
      <c r="V22" s="98"/>
      <c r="W22" s="98"/>
      <c r="X22" s="98"/>
      <c r="Y22" s="113"/>
      <c r="Z22" s="107"/>
      <c r="AA22" s="107"/>
      <c r="AB22" s="107"/>
      <c r="AC22" s="107"/>
      <c r="AD22" s="109"/>
      <c r="AE22" s="109"/>
      <c r="AF22" s="114"/>
      <c r="AG22" s="114"/>
      <c r="AH22" s="109"/>
      <c r="AI22" s="109"/>
      <c r="AJ22" s="109"/>
      <c r="AK22" s="116"/>
      <c r="AL22" s="111"/>
    </row>
    <row r="23" spans="1:41" s="21" customFormat="1">
      <c r="A23" s="94" t="s">
        <v>5</v>
      </c>
      <c r="B23" s="92" t="s">
        <v>8</v>
      </c>
      <c r="C23" s="27">
        <v>324420.47999999998</v>
      </c>
      <c r="D23" s="19">
        <v>400296.03</v>
      </c>
      <c r="E23" s="27">
        <v>455968.34</v>
      </c>
      <c r="F23" s="19">
        <v>447868.7</v>
      </c>
      <c r="G23" s="27">
        <v>480453.98</v>
      </c>
      <c r="H23" s="19">
        <v>487674.65</v>
      </c>
      <c r="I23" s="39">
        <v>549411.69999999995</v>
      </c>
      <c r="J23" s="20">
        <v>660515.14</v>
      </c>
      <c r="K23" s="39">
        <v>610086.79</v>
      </c>
      <c r="L23" s="20">
        <v>550988.52</v>
      </c>
      <c r="M23" s="39">
        <v>606123.28</v>
      </c>
      <c r="N23" s="29">
        <f>SUM(M23-L23)</f>
        <v>55134.760000000009</v>
      </c>
      <c r="O23" s="52">
        <v>575142.99</v>
      </c>
      <c r="P23" s="29">
        <f>SUM(O23-M23)</f>
        <v>-30980.290000000037</v>
      </c>
      <c r="Q23" s="69">
        <v>595612.5</v>
      </c>
      <c r="R23" s="29">
        <f>SUM(Q23-O23)</f>
        <v>20469.510000000009</v>
      </c>
      <c r="S23" s="98">
        <v>590460.61</v>
      </c>
      <c r="T23" s="98">
        <v>604410.99</v>
      </c>
      <c r="U23" s="98">
        <v>608753.28</v>
      </c>
      <c r="V23" s="98">
        <v>602641.93000000005</v>
      </c>
      <c r="W23" s="98">
        <v>612073.01</v>
      </c>
      <c r="X23" s="98">
        <v>660381.94999999995</v>
      </c>
      <c r="Y23" s="114">
        <v>629385.54</v>
      </c>
      <c r="Z23" s="109">
        <v>721375.76</v>
      </c>
      <c r="AA23" s="109">
        <v>790097.02</v>
      </c>
      <c r="AB23" s="109">
        <v>802292.11</v>
      </c>
      <c r="AC23" s="109">
        <v>850420.9</v>
      </c>
      <c r="AD23" s="109">
        <v>797530.17</v>
      </c>
      <c r="AE23" s="109">
        <v>826737.63</v>
      </c>
      <c r="AF23" s="114">
        <v>705816.07</v>
      </c>
      <c r="AG23" s="114">
        <v>753621.79</v>
      </c>
      <c r="AH23" s="109">
        <v>865958.1</v>
      </c>
      <c r="AI23" s="109">
        <v>914817.46</v>
      </c>
      <c r="AJ23" s="109"/>
      <c r="AK23" s="116"/>
      <c r="AL23" s="111">
        <f t="shared" ref="AL23:AL25" si="2">AK23/AF23</f>
        <v>0</v>
      </c>
    </row>
    <row r="24" spans="1:41" s="14" customFormat="1">
      <c r="A24" s="93"/>
      <c r="B24" s="95"/>
      <c r="C24" s="30"/>
      <c r="D24" s="15"/>
      <c r="E24" s="30"/>
      <c r="F24" s="15"/>
      <c r="G24" s="30"/>
      <c r="H24" s="15"/>
      <c r="I24" s="42"/>
      <c r="J24" s="16"/>
      <c r="K24" s="42"/>
      <c r="L24" s="16"/>
      <c r="M24" s="42"/>
      <c r="N24" s="28"/>
      <c r="O24" s="53"/>
      <c r="P24" s="33"/>
      <c r="Q24" s="46"/>
      <c r="R24" s="33"/>
      <c r="S24" s="98"/>
      <c r="T24" s="98"/>
      <c r="U24" s="98"/>
      <c r="V24" s="98"/>
      <c r="W24" s="98"/>
      <c r="X24" s="98"/>
      <c r="Y24" s="113"/>
      <c r="Z24" s="107"/>
      <c r="AA24" s="107"/>
      <c r="AB24" s="107"/>
      <c r="AC24" s="107"/>
      <c r="AD24" s="109"/>
      <c r="AE24" s="109"/>
      <c r="AF24" s="114"/>
      <c r="AG24" s="114"/>
      <c r="AH24" s="109"/>
      <c r="AI24" s="109"/>
      <c r="AJ24" s="109"/>
      <c r="AK24" s="116"/>
      <c r="AL24" s="111"/>
    </row>
    <row r="25" spans="1:41" s="21" customFormat="1">
      <c r="A25" s="92" t="s">
        <v>6</v>
      </c>
      <c r="B25" s="92" t="s">
        <v>9</v>
      </c>
      <c r="C25" s="27">
        <v>375154.84</v>
      </c>
      <c r="D25" s="19">
        <v>424532.22</v>
      </c>
      <c r="E25" s="27">
        <v>453178.72</v>
      </c>
      <c r="F25" s="19">
        <v>472897.14</v>
      </c>
      <c r="G25" s="27">
        <v>511503.5</v>
      </c>
      <c r="H25" s="19">
        <v>505374.57</v>
      </c>
      <c r="I25" s="39">
        <v>564306</v>
      </c>
      <c r="J25" s="20">
        <v>538685.06999999995</v>
      </c>
      <c r="K25" s="39">
        <v>619581.73</v>
      </c>
      <c r="L25" s="20">
        <v>689919.99</v>
      </c>
      <c r="M25" s="39">
        <v>685599.53</v>
      </c>
      <c r="N25" s="29">
        <f>SUM(M25-L25)</f>
        <v>-4320.4599999999627</v>
      </c>
      <c r="O25" s="52">
        <v>753757.89</v>
      </c>
      <c r="P25" s="29">
        <f>SUM(O25-M25)</f>
        <v>68158.359999999986</v>
      </c>
      <c r="Q25" s="69">
        <v>715499.05</v>
      </c>
      <c r="R25" s="29">
        <f>SUM(Q25-O25)</f>
        <v>-38258.839999999967</v>
      </c>
      <c r="S25" s="98">
        <v>687709.79</v>
      </c>
      <c r="T25" s="98">
        <v>779690.2</v>
      </c>
      <c r="U25" s="98">
        <v>717525.61</v>
      </c>
      <c r="V25" s="98">
        <v>662359.05000000005</v>
      </c>
      <c r="W25" s="98">
        <v>701878.8</v>
      </c>
      <c r="X25" s="98">
        <v>782288.89</v>
      </c>
      <c r="Y25" s="114">
        <v>899181.15</v>
      </c>
      <c r="Z25" s="109">
        <v>881351.5</v>
      </c>
      <c r="AA25" s="109">
        <v>828548.52</v>
      </c>
      <c r="AB25" s="109">
        <v>883243.2</v>
      </c>
      <c r="AC25" s="109">
        <v>847356.81</v>
      </c>
      <c r="AD25" s="109">
        <v>909629.34</v>
      </c>
      <c r="AE25" s="109">
        <v>970391.93</v>
      </c>
      <c r="AF25" s="114">
        <v>970931.63</v>
      </c>
      <c r="AG25" s="297">
        <v>896699.99</v>
      </c>
      <c r="AH25" s="283">
        <v>1311844.3</v>
      </c>
      <c r="AI25" s="283">
        <v>1235791.1709</v>
      </c>
      <c r="AJ25" s="283"/>
      <c r="AK25" s="116"/>
      <c r="AL25" s="111">
        <f t="shared" si="2"/>
        <v>0</v>
      </c>
      <c r="AN25" s="52"/>
      <c r="AO25" s="151"/>
    </row>
    <row r="26" spans="1:41" s="14" customFormat="1">
      <c r="A26" s="95"/>
      <c r="B26" s="93"/>
      <c r="C26" s="28"/>
      <c r="D26" s="17"/>
      <c r="E26" s="28"/>
      <c r="F26" s="17"/>
      <c r="G26" s="28"/>
      <c r="H26" s="17"/>
      <c r="I26" s="40"/>
      <c r="J26" s="18"/>
      <c r="K26" s="40"/>
      <c r="L26" s="18"/>
      <c r="M26" s="40"/>
      <c r="N26" s="28"/>
      <c r="O26" s="53"/>
      <c r="P26" s="33"/>
      <c r="Q26" s="46"/>
      <c r="R26" s="33"/>
      <c r="S26" s="98"/>
      <c r="T26" s="98"/>
      <c r="U26" s="98"/>
      <c r="V26" s="98"/>
      <c r="W26" s="98"/>
      <c r="X26" s="98"/>
      <c r="Y26" s="113"/>
      <c r="Z26" s="107"/>
      <c r="AA26" s="107"/>
      <c r="AB26" s="107"/>
      <c r="AC26" s="107"/>
      <c r="AD26" s="109"/>
      <c r="AE26" s="109"/>
      <c r="AF26" s="114"/>
      <c r="AG26" s="114"/>
      <c r="AH26" s="109"/>
      <c r="AI26" s="109"/>
      <c r="AJ26" s="109"/>
      <c r="AK26" s="116"/>
      <c r="AL26" s="111"/>
      <c r="AO26" s="14">
        <v>3</v>
      </c>
    </row>
    <row r="27" spans="1:41" s="299" customFormat="1">
      <c r="A27" s="289" t="s">
        <v>7</v>
      </c>
      <c r="B27" s="289" t="s">
        <v>10</v>
      </c>
      <c r="C27" s="290">
        <v>392996</v>
      </c>
      <c r="D27" s="291">
        <v>482691.41</v>
      </c>
      <c r="E27" s="290">
        <v>452752.5</v>
      </c>
      <c r="F27" s="291">
        <v>522713.13</v>
      </c>
      <c r="G27" s="290">
        <v>478398.4</v>
      </c>
      <c r="H27" s="291">
        <v>543244.81999999995</v>
      </c>
      <c r="I27" s="292">
        <v>656448.23</v>
      </c>
      <c r="J27" s="293">
        <v>698761.62</v>
      </c>
      <c r="K27" s="292">
        <v>700546.99</v>
      </c>
      <c r="L27" s="293">
        <v>809095.91</v>
      </c>
      <c r="M27" s="292">
        <v>621496.31999999995</v>
      </c>
      <c r="N27" s="290">
        <f>SUM(M27-L27)</f>
        <v>-187599.59000000008</v>
      </c>
      <c r="O27" s="294">
        <v>696442.14</v>
      </c>
      <c r="P27" s="290">
        <f>SUM(O27-M27)</f>
        <v>74945.820000000065</v>
      </c>
      <c r="Q27" s="295">
        <v>707970.37</v>
      </c>
      <c r="R27" s="290">
        <f>SUM(Q27-O27)</f>
        <v>11528.229999999981</v>
      </c>
      <c r="S27" s="296">
        <v>697733.75</v>
      </c>
      <c r="T27" s="296">
        <v>638368.43000000005</v>
      </c>
      <c r="U27" s="296">
        <v>687173.36</v>
      </c>
      <c r="V27" s="296">
        <v>603002.47</v>
      </c>
      <c r="W27" s="296">
        <v>656547.66</v>
      </c>
      <c r="X27" s="296">
        <v>655351.11</v>
      </c>
      <c r="Y27" s="297">
        <v>733609.22</v>
      </c>
      <c r="Z27" s="283">
        <v>707838.05</v>
      </c>
      <c r="AA27" s="283">
        <v>843733.96</v>
      </c>
      <c r="AB27" s="283">
        <v>914347.45</v>
      </c>
      <c r="AC27" s="283">
        <v>867119.81</v>
      </c>
      <c r="AD27" s="283">
        <v>911399.36</v>
      </c>
      <c r="AE27" s="283">
        <v>810232.74</v>
      </c>
      <c r="AF27" s="297">
        <v>918350.69</v>
      </c>
      <c r="AG27" s="297">
        <v>865640.42</v>
      </c>
      <c r="AH27" s="283">
        <v>1197361.1000000001</v>
      </c>
      <c r="AI27" s="283">
        <v>1186059.54</v>
      </c>
      <c r="AJ27" s="283"/>
      <c r="AK27" s="116"/>
      <c r="AL27" s="298">
        <f>AK27/AF27</f>
        <v>0</v>
      </c>
    </row>
    <row r="28" spans="1:41" s="311" customFormat="1">
      <c r="A28" s="300"/>
      <c r="B28" s="301"/>
      <c r="C28" s="302"/>
      <c r="D28" s="303"/>
      <c r="E28" s="302"/>
      <c r="F28" s="303"/>
      <c r="G28" s="302"/>
      <c r="H28" s="303"/>
      <c r="I28" s="304"/>
      <c r="J28" s="305"/>
      <c r="K28" s="304"/>
      <c r="L28" s="305"/>
      <c r="M28" s="304"/>
      <c r="N28" s="302"/>
      <c r="O28" s="306"/>
      <c r="P28" s="307"/>
      <c r="Q28" s="308"/>
      <c r="R28" s="307"/>
      <c r="S28" s="296"/>
      <c r="T28" s="296"/>
      <c r="U28" s="296"/>
      <c r="V28" s="296"/>
      <c r="W28" s="296"/>
      <c r="X28" s="296"/>
      <c r="Y28" s="309"/>
      <c r="Z28" s="310"/>
      <c r="AA28" s="310"/>
      <c r="AB28" s="310"/>
      <c r="AC28" s="310"/>
      <c r="AD28" s="283"/>
      <c r="AE28" s="283"/>
      <c r="AF28" s="297"/>
      <c r="AG28" s="297"/>
      <c r="AH28" s="283"/>
      <c r="AI28" s="283"/>
      <c r="AJ28" s="283"/>
      <c r="AK28" s="116"/>
      <c r="AL28" s="298"/>
    </row>
    <row r="29" spans="1:41" s="21" customFormat="1">
      <c r="A29" s="94" t="s">
        <v>8</v>
      </c>
      <c r="B29" s="94" t="s">
        <v>11</v>
      </c>
      <c r="C29" s="29">
        <v>431889.56</v>
      </c>
      <c r="D29" s="22">
        <v>447959.28</v>
      </c>
      <c r="E29" s="29">
        <v>537782.65</v>
      </c>
      <c r="F29" s="22">
        <v>573768.82999999996</v>
      </c>
      <c r="G29" s="29">
        <v>581105.94999999995</v>
      </c>
      <c r="H29" s="22">
        <v>618639.16</v>
      </c>
      <c r="I29" s="41">
        <v>626275.06000000006</v>
      </c>
      <c r="J29" s="23">
        <v>807970.21</v>
      </c>
      <c r="K29" s="41">
        <v>588797.62</v>
      </c>
      <c r="L29" s="23">
        <v>692915.82</v>
      </c>
      <c r="M29" s="41">
        <v>681366.93</v>
      </c>
      <c r="N29" s="29">
        <f>SUM(M29-L29)</f>
        <v>-11548.889999999898</v>
      </c>
      <c r="O29" s="52">
        <v>683584.35</v>
      </c>
      <c r="P29" s="29">
        <f>SUM(O29-M29)</f>
        <v>2217.4199999999255</v>
      </c>
      <c r="Q29" s="69">
        <v>739265.82</v>
      </c>
      <c r="R29" s="29">
        <f>SUM(Q29-O29)</f>
        <v>55681.469999999972</v>
      </c>
      <c r="S29" s="98">
        <v>690900.47999999998</v>
      </c>
      <c r="T29" s="98">
        <v>752982.24</v>
      </c>
      <c r="U29" s="98">
        <v>745308.06</v>
      </c>
      <c r="V29" s="98">
        <v>684317.69</v>
      </c>
      <c r="W29" s="98">
        <v>733308.77</v>
      </c>
      <c r="X29" s="98">
        <v>737839.35</v>
      </c>
      <c r="Y29" s="114">
        <v>742651.78</v>
      </c>
      <c r="Z29" s="109">
        <v>895847.3</v>
      </c>
      <c r="AA29" s="109">
        <v>881781.85</v>
      </c>
      <c r="AB29" s="109">
        <v>911547.43</v>
      </c>
      <c r="AC29" s="109">
        <v>910752.97</v>
      </c>
      <c r="AD29" s="109">
        <v>889895.04</v>
      </c>
      <c r="AE29" s="109">
        <v>937188.05</v>
      </c>
      <c r="AF29" s="114">
        <v>930766.96</v>
      </c>
      <c r="AG29" s="327">
        <v>1308452.28</v>
      </c>
      <c r="AH29" s="316">
        <v>1258973.46</v>
      </c>
      <c r="AI29" s="316">
        <v>1249647.1000000001</v>
      </c>
      <c r="AJ29" s="316"/>
      <c r="AK29" s="116"/>
      <c r="AL29" s="317">
        <f>AK29/AF29</f>
        <v>0</v>
      </c>
    </row>
    <row r="30" spans="1:41" s="14" customFormat="1">
      <c r="A30" s="93"/>
      <c r="B30" s="93"/>
      <c r="C30" s="28"/>
      <c r="D30" s="17"/>
      <c r="E30" s="28"/>
      <c r="F30" s="17"/>
      <c r="G30" s="28"/>
      <c r="H30" s="17"/>
      <c r="I30" s="40"/>
      <c r="J30" s="18"/>
      <c r="K30" s="40"/>
      <c r="L30" s="18"/>
      <c r="M30" s="40"/>
      <c r="N30" s="28"/>
      <c r="O30" s="53"/>
      <c r="P30" s="33"/>
      <c r="Q30" s="46"/>
      <c r="R30" s="33"/>
      <c r="S30" s="98"/>
      <c r="T30" s="98"/>
      <c r="U30" s="98"/>
      <c r="V30" s="98"/>
      <c r="W30" s="98"/>
      <c r="X30" s="98"/>
      <c r="Y30" s="113"/>
      <c r="Z30" s="107"/>
      <c r="AA30" s="107"/>
      <c r="AB30" s="107"/>
      <c r="AC30" s="107"/>
      <c r="AD30" s="109"/>
      <c r="AE30" s="109"/>
      <c r="AF30" s="114"/>
      <c r="AG30" s="327"/>
      <c r="AH30" s="316"/>
      <c r="AI30" s="316"/>
      <c r="AJ30" s="316"/>
      <c r="AK30" s="116"/>
      <c r="AL30" s="317"/>
    </row>
    <row r="31" spans="1:41" s="21" customFormat="1">
      <c r="A31" s="94" t="s">
        <v>9</v>
      </c>
      <c r="B31" s="92" t="s">
        <v>12</v>
      </c>
      <c r="C31" s="27">
        <v>498356.52</v>
      </c>
      <c r="D31" s="19">
        <v>545228.31000000006</v>
      </c>
      <c r="E31" s="27">
        <v>536015.16</v>
      </c>
      <c r="F31" s="19">
        <v>526407.30000000005</v>
      </c>
      <c r="G31" s="27">
        <v>657752.38</v>
      </c>
      <c r="H31" s="19">
        <v>796243.31</v>
      </c>
      <c r="I31" s="39">
        <v>766282.84</v>
      </c>
      <c r="J31" s="20">
        <v>725501.37</v>
      </c>
      <c r="K31" s="39">
        <v>740505.74</v>
      </c>
      <c r="L31" s="20">
        <v>800498.7</v>
      </c>
      <c r="M31" s="39">
        <v>786533.01</v>
      </c>
      <c r="N31" s="29">
        <f>SUM(M31-L31)</f>
        <v>-13965.689999999944</v>
      </c>
      <c r="O31" s="52">
        <v>772184.38</v>
      </c>
      <c r="P31" s="29">
        <f>SUM(O31-M31)</f>
        <v>-14348.630000000005</v>
      </c>
      <c r="Q31" s="69">
        <v>857862.05</v>
      </c>
      <c r="R31" s="29">
        <f>SUM(Q31-O31)</f>
        <v>85677.670000000042</v>
      </c>
      <c r="S31" s="98">
        <v>863826.16</v>
      </c>
      <c r="T31" s="98">
        <v>880052.22</v>
      </c>
      <c r="U31" s="98">
        <v>874848.28</v>
      </c>
      <c r="V31" s="98">
        <v>717527.3</v>
      </c>
      <c r="W31" s="98">
        <v>822016</v>
      </c>
      <c r="X31" s="98">
        <v>884522.41</v>
      </c>
      <c r="Y31" s="114">
        <v>911830.88</v>
      </c>
      <c r="Z31" s="109">
        <v>868791.71</v>
      </c>
      <c r="AA31" s="109">
        <v>1021331.91</v>
      </c>
      <c r="AB31" s="109">
        <v>973186.75</v>
      </c>
      <c r="AC31" s="109">
        <v>1037120.71</v>
      </c>
      <c r="AD31" s="109">
        <v>1024228.29</v>
      </c>
      <c r="AE31" s="109">
        <v>944233.16</v>
      </c>
      <c r="AF31" s="114">
        <v>1009094.34</v>
      </c>
      <c r="AG31" s="327">
        <v>1177703.3500000001</v>
      </c>
      <c r="AH31" s="316">
        <v>1243183.1499999999</v>
      </c>
      <c r="AI31" s="316">
        <v>1221728.6200000001</v>
      </c>
      <c r="AJ31" s="316"/>
      <c r="AK31" s="116"/>
      <c r="AL31" s="317">
        <f>AK31/AF31</f>
        <v>0</v>
      </c>
    </row>
    <row r="32" spans="1:41" s="14" customFormat="1">
      <c r="A32" s="93"/>
      <c r="B32" s="95"/>
      <c r="C32" s="30"/>
      <c r="D32" s="15"/>
      <c r="E32" s="30"/>
      <c r="F32" s="15"/>
      <c r="G32" s="30"/>
      <c r="H32" s="15"/>
      <c r="I32" s="42"/>
      <c r="J32" s="16"/>
      <c r="K32" s="42"/>
      <c r="L32" s="16"/>
      <c r="M32" s="42"/>
      <c r="N32" s="28"/>
      <c r="O32" s="53"/>
      <c r="P32" s="33"/>
      <c r="Q32" s="46"/>
      <c r="R32" s="33"/>
      <c r="S32" s="98"/>
      <c r="T32" s="98"/>
      <c r="U32" s="98"/>
      <c r="V32" s="98"/>
      <c r="W32" s="98"/>
      <c r="X32" s="98"/>
      <c r="Y32" s="113"/>
      <c r="Z32" s="107"/>
      <c r="AA32" s="107"/>
      <c r="AB32" s="107"/>
      <c r="AC32" s="107"/>
      <c r="AD32" s="109"/>
      <c r="AE32" s="109"/>
      <c r="AF32" s="114"/>
      <c r="AG32" s="327"/>
      <c r="AH32" s="316"/>
      <c r="AI32" s="316"/>
      <c r="AJ32" s="316"/>
      <c r="AK32" s="116"/>
      <c r="AL32" s="317"/>
    </row>
    <row r="33" spans="1:42" s="21" customFormat="1">
      <c r="A33" s="92" t="s">
        <v>10</v>
      </c>
      <c r="B33" s="92" t="s">
        <v>13</v>
      </c>
      <c r="C33" s="27">
        <v>441299.75</v>
      </c>
      <c r="D33" s="19">
        <v>481588.36</v>
      </c>
      <c r="E33" s="27">
        <v>580114.5</v>
      </c>
      <c r="F33" s="19">
        <v>643960.16</v>
      </c>
      <c r="G33" s="27">
        <v>659011.56000000006</v>
      </c>
      <c r="H33" s="19">
        <v>721835.9</v>
      </c>
      <c r="I33" s="39">
        <v>715902.44</v>
      </c>
      <c r="J33" s="20">
        <v>736298.44</v>
      </c>
      <c r="K33" s="39">
        <v>742017.35</v>
      </c>
      <c r="L33" s="20">
        <v>758828.07</v>
      </c>
      <c r="M33" s="39">
        <v>635702.14</v>
      </c>
      <c r="N33" s="29">
        <f>SUM(M33-L33)</f>
        <v>-123125.92999999993</v>
      </c>
      <c r="O33" s="52">
        <v>757306.06</v>
      </c>
      <c r="P33" s="29">
        <f>SUM(O33-M33)</f>
        <v>121603.92000000004</v>
      </c>
      <c r="Q33" s="69">
        <v>850164.3</v>
      </c>
      <c r="R33" s="29">
        <f>SUM(Q33-O33)</f>
        <v>92858.239999999991</v>
      </c>
      <c r="S33" s="98">
        <v>706165.17</v>
      </c>
      <c r="T33" s="98">
        <v>731241.53</v>
      </c>
      <c r="U33" s="98">
        <v>716657.5</v>
      </c>
      <c r="V33" s="98">
        <v>637225.09</v>
      </c>
      <c r="W33" s="98">
        <v>762574.05</v>
      </c>
      <c r="X33" s="98">
        <v>802498.65</v>
      </c>
      <c r="Y33" s="114">
        <v>764587.04</v>
      </c>
      <c r="Z33" s="109">
        <v>891216.4</v>
      </c>
      <c r="AA33" s="109">
        <v>898896.9</v>
      </c>
      <c r="AB33" s="109">
        <v>986677.73</v>
      </c>
      <c r="AC33" s="109">
        <v>932427.29</v>
      </c>
      <c r="AD33" s="109">
        <v>903905.24</v>
      </c>
      <c r="AE33" s="109">
        <v>943483.67</v>
      </c>
      <c r="AF33" s="114">
        <v>1015120.42</v>
      </c>
      <c r="AG33" s="297">
        <v>1138204.69</v>
      </c>
      <c r="AH33" s="283">
        <v>1169514.43</v>
      </c>
      <c r="AI33" s="283">
        <v>1312767.79</v>
      </c>
      <c r="AJ33" s="283"/>
      <c r="AK33" s="116"/>
      <c r="AL33" s="298">
        <f>AK33/AF33</f>
        <v>0</v>
      </c>
      <c r="AN33" s="154"/>
      <c r="AO33" s="154"/>
      <c r="AP33" s="154"/>
    </row>
    <row r="34" spans="1:42" s="14" customFormat="1">
      <c r="A34" s="96"/>
      <c r="B34" s="93"/>
      <c r="C34" s="28"/>
      <c r="D34" s="17"/>
      <c r="E34" s="28"/>
      <c r="F34" s="17"/>
      <c r="G34" s="28"/>
      <c r="H34" s="17"/>
      <c r="I34" s="40"/>
      <c r="J34" s="18"/>
      <c r="K34" s="40"/>
      <c r="L34" s="18"/>
      <c r="M34" s="40"/>
      <c r="N34" s="28"/>
      <c r="O34" s="53"/>
      <c r="P34" s="33"/>
      <c r="Q34" s="46"/>
      <c r="R34" s="33"/>
      <c r="S34" s="98"/>
      <c r="T34" s="98"/>
      <c r="U34" s="98"/>
      <c r="V34" s="98"/>
      <c r="W34" s="98"/>
      <c r="X34" s="98"/>
      <c r="Y34" s="113"/>
      <c r="Z34" s="107"/>
      <c r="AA34" s="107"/>
      <c r="AB34" s="107"/>
      <c r="AC34" s="107"/>
      <c r="AD34" s="109"/>
      <c r="AE34" s="109"/>
      <c r="AF34" s="114"/>
      <c r="AG34" s="297"/>
      <c r="AH34" s="283"/>
      <c r="AI34" s="283"/>
      <c r="AJ34" s="283"/>
      <c r="AK34" s="116"/>
      <c r="AL34" s="298"/>
    </row>
    <row r="35" spans="1:42" s="21" customFormat="1">
      <c r="A35" s="92" t="s">
        <v>11</v>
      </c>
      <c r="B35" s="94" t="s">
        <v>16</v>
      </c>
      <c r="C35" s="29">
        <v>491739.48</v>
      </c>
      <c r="D35" s="22">
        <v>528277.78</v>
      </c>
      <c r="E35" s="29">
        <v>491155.34</v>
      </c>
      <c r="F35" s="22">
        <v>465802.81</v>
      </c>
      <c r="G35" s="29">
        <v>552623.84</v>
      </c>
      <c r="H35" s="22">
        <v>569036.79</v>
      </c>
      <c r="I35" s="41">
        <v>649013.87</v>
      </c>
      <c r="J35" s="23">
        <v>655738.86</v>
      </c>
      <c r="K35" s="41">
        <v>595933.94999999995</v>
      </c>
      <c r="L35" s="23">
        <v>726027.09</v>
      </c>
      <c r="M35" s="41">
        <v>709498.81</v>
      </c>
      <c r="N35" s="29">
        <f>SUM(M35-L35)</f>
        <v>-16528.279999999912</v>
      </c>
      <c r="O35" s="52">
        <v>722467.96</v>
      </c>
      <c r="P35" s="29">
        <f>SUM(O35-M35)</f>
        <v>12969.149999999907</v>
      </c>
      <c r="Q35" s="69">
        <v>724696.46</v>
      </c>
      <c r="R35" s="29">
        <f>SUM(Q35-O35)</f>
        <v>2228.5</v>
      </c>
      <c r="S35" s="98">
        <v>769852.72</v>
      </c>
      <c r="T35" s="98">
        <v>690308.61</v>
      </c>
      <c r="U35" s="98">
        <v>782954.92</v>
      </c>
      <c r="V35" s="98">
        <v>710080.13</v>
      </c>
      <c r="W35" s="98">
        <v>699456.09</v>
      </c>
      <c r="X35" s="98">
        <v>736848.77</v>
      </c>
      <c r="Y35" s="114">
        <v>777987.3</v>
      </c>
      <c r="Z35" s="109">
        <v>858436.75</v>
      </c>
      <c r="AA35" s="109">
        <v>864903.9</v>
      </c>
      <c r="AB35" s="109">
        <v>954677.45</v>
      </c>
      <c r="AC35" s="109">
        <v>939589.01</v>
      </c>
      <c r="AD35" s="109">
        <v>856710.41</v>
      </c>
      <c r="AE35" s="109">
        <v>850927.04</v>
      </c>
      <c r="AF35" s="114">
        <v>967391.07</v>
      </c>
      <c r="AG35" s="297">
        <v>1054559.9099999999</v>
      </c>
      <c r="AH35" s="283">
        <v>1220531.6299999999</v>
      </c>
      <c r="AI35" s="283">
        <v>1209303.72</v>
      </c>
      <c r="AJ35" s="283"/>
      <c r="AK35" s="116"/>
      <c r="AL35" s="298">
        <f>AK35/AF35</f>
        <v>0</v>
      </c>
      <c r="AN35" s="52"/>
    </row>
    <row r="36" spans="1:42" s="14" customFormat="1">
      <c r="A36" s="93"/>
      <c r="B36" s="93"/>
      <c r="C36" s="28"/>
      <c r="D36" s="17"/>
      <c r="E36" s="28"/>
      <c r="F36" s="17"/>
      <c r="G36" s="28"/>
      <c r="H36" s="17"/>
      <c r="I36" s="40"/>
      <c r="J36" s="18"/>
      <c r="K36" s="40"/>
      <c r="L36" s="18"/>
      <c r="M36" s="40"/>
      <c r="N36" s="28"/>
      <c r="O36" s="53"/>
      <c r="P36" s="33"/>
      <c r="Q36" s="46"/>
      <c r="R36" s="33"/>
      <c r="S36" s="98"/>
      <c r="T36" s="98"/>
      <c r="U36" s="98"/>
      <c r="V36" s="98"/>
      <c r="W36" s="98"/>
      <c r="X36" s="98"/>
      <c r="Y36" s="113"/>
      <c r="Z36" s="107"/>
      <c r="AA36" s="107"/>
      <c r="AB36" s="107"/>
      <c r="AC36" s="107"/>
      <c r="AD36" s="109"/>
      <c r="AE36" s="109"/>
      <c r="AF36" s="114"/>
      <c r="AG36" s="297"/>
      <c r="AH36" s="283"/>
      <c r="AI36" s="283"/>
      <c r="AJ36" s="283"/>
      <c r="AK36" s="116"/>
      <c r="AL36" s="298"/>
    </row>
    <row r="37" spans="1:42" s="21" customFormat="1">
      <c r="A37" s="158" t="s">
        <v>12</v>
      </c>
      <c r="B37" s="94" t="s">
        <v>17</v>
      </c>
      <c r="C37" s="29">
        <v>461143.84</v>
      </c>
      <c r="D37" s="22">
        <v>489097.83</v>
      </c>
      <c r="E37" s="29">
        <v>478093.65</v>
      </c>
      <c r="F37" s="22">
        <v>654813.54</v>
      </c>
      <c r="G37" s="29">
        <v>594819.5</v>
      </c>
      <c r="H37" s="22">
        <v>619101.64</v>
      </c>
      <c r="I37" s="41">
        <v>625441.47</v>
      </c>
      <c r="J37" s="23">
        <v>637361.72</v>
      </c>
      <c r="K37" s="41">
        <v>681985.61</v>
      </c>
      <c r="L37" s="23">
        <v>491292.3</v>
      </c>
      <c r="M37" s="41">
        <v>639140.59</v>
      </c>
      <c r="N37" s="29">
        <f>SUM(M37-L37)</f>
        <v>147848.28999999998</v>
      </c>
      <c r="O37" s="52">
        <v>667222.13</v>
      </c>
      <c r="P37" s="29">
        <f>SUM(O37-M37)</f>
        <v>28081.540000000037</v>
      </c>
      <c r="Q37" s="69">
        <v>735294.57</v>
      </c>
      <c r="R37" s="29">
        <f>SUM(Q37-O37)</f>
        <v>68072.439999999944</v>
      </c>
      <c r="S37" s="98">
        <v>820513.52</v>
      </c>
      <c r="T37" s="98">
        <v>722624.71</v>
      </c>
      <c r="U37" s="98">
        <v>693548.89</v>
      </c>
      <c r="V37" s="98">
        <v>645644.15</v>
      </c>
      <c r="W37" s="98">
        <v>782720.44</v>
      </c>
      <c r="X37" s="98">
        <v>761691.23</v>
      </c>
      <c r="Y37" s="114">
        <v>799951.39</v>
      </c>
      <c r="Z37" s="109">
        <v>868563.51</v>
      </c>
      <c r="AA37" s="109">
        <v>948413.97</v>
      </c>
      <c r="AB37" s="109">
        <v>946956.41</v>
      </c>
      <c r="AC37" s="109">
        <v>918404.88</v>
      </c>
      <c r="AD37" s="109">
        <v>860526.01</v>
      </c>
      <c r="AE37" s="109">
        <v>901451.83</v>
      </c>
      <c r="AF37" s="114">
        <v>915119.24</v>
      </c>
      <c r="AG37" s="297">
        <v>1067102.3799999999</v>
      </c>
      <c r="AH37" s="283">
        <v>1053382.9099999999</v>
      </c>
      <c r="AI37" s="283">
        <v>1223983.55</v>
      </c>
      <c r="AJ37" s="283"/>
      <c r="AK37" s="116"/>
      <c r="AL37" s="329">
        <f>AK37/AF37</f>
        <v>0</v>
      </c>
      <c r="AM37" s="140"/>
    </row>
    <row r="38" spans="1:42" ht="15.6">
      <c r="A38" s="159"/>
      <c r="B38" s="54"/>
      <c r="C38" s="31" t="s">
        <v>20</v>
      </c>
      <c r="D38" s="7" t="s">
        <v>20</v>
      </c>
      <c r="E38" s="31" t="s">
        <v>20</v>
      </c>
      <c r="F38" s="7" t="s">
        <v>20</v>
      </c>
      <c r="G38" s="31" t="s">
        <v>20</v>
      </c>
      <c r="H38" s="7" t="s">
        <v>20</v>
      </c>
      <c r="I38" s="31" t="s">
        <v>20</v>
      </c>
      <c r="J38" s="7" t="s">
        <v>20</v>
      </c>
      <c r="K38" s="31" t="s">
        <v>20</v>
      </c>
      <c r="L38" s="7" t="s">
        <v>20</v>
      </c>
      <c r="M38" s="31" t="s">
        <v>20</v>
      </c>
      <c r="N38" s="31" t="s">
        <v>20</v>
      </c>
      <c r="O38" s="31" t="s">
        <v>20</v>
      </c>
      <c r="P38" s="64" t="s">
        <v>33</v>
      </c>
      <c r="Q38" s="31" t="s">
        <v>20</v>
      </c>
      <c r="R38" s="64" t="s">
        <v>33</v>
      </c>
      <c r="S38" s="31" t="s">
        <v>20</v>
      </c>
      <c r="T38" s="101"/>
      <c r="U38" s="101"/>
      <c r="V38" s="102"/>
      <c r="W38" s="102"/>
      <c r="X38" s="102"/>
      <c r="Y38" s="102"/>
      <c r="Z38" s="102"/>
      <c r="AA38" s="102"/>
      <c r="AB38" s="138"/>
      <c r="AC38" s="102"/>
      <c r="AD38" s="53"/>
      <c r="AE38" s="53"/>
      <c r="AF38" s="53"/>
      <c r="AG38" s="53"/>
      <c r="AH38" s="216"/>
      <c r="AI38" s="216"/>
      <c r="AJ38" s="109"/>
      <c r="AK38" s="116"/>
      <c r="AL38" s="139"/>
      <c r="AM38" s="14"/>
    </row>
    <row r="39" spans="1:42">
      <c r="A39" s="94"/>
      <c r="B39" s="120"/>
      <c r="C39" s="28">
        <f t="shared" ref="C39:L39" si="3">SUM(C15:C37)</f>
        <v>4928215.1999999993</v>
      </c>
      <c r="D39" s="2">
        <f t="shared" si="3"/>
        <v>5535237.8000000007</v>
      </c>
      <c r="E39" s="28">
        <f t="shared" si="3"/>
        <v>5830497.8499999996</v>
      </c>
      <c r="F39" s="2">
        <f t="shared" si="3"/>
        <v>6422687.7999999998</v>
      </c>
      <c r="G39" s="28">
        <f t="shared" si="3"/>
        <v>6557717.9800000004</v>
      </c>
      <c r="H39" s="2">
        <f t="shared" si="3"/>
        <v>7073465.1799999997</v>
      </c>
      <c r="I39" s="28">
        <f t="shared" si="3"/>
        <v>7451523.5299999993</v>
      </c>
      <c r="J39" s="2">
        <f t="shared" si="3"/>
        <v>7982077.6500000004</v>
      </c>
      <c r="K39" s="28">
        <f t="shared" si="3"/>
        <v>7655214.5300000003</v>
      </c>
      <c r="L39" s="2">
        <f t="shared" si="3"/>
        <v>8088883.7800000012</v>
      </c>
      <c r="M39" s="28">
        <f t="shared" ref="M39:T39" si="4">SUM(M15:M37)</f>
        <v>7863895.0700000003</v>
      </c>
      <c r="N39" s="28">
        <f t="shared" si="4"/>
        <v>-224988.70999999979</v>
      </c>
      <c r="O39" s="62">
        <f t="shared" si="4"/>
        <v>8359501.5700000003</v>
      </c>
      <c r="P39" s="63">
        <f t="shared" si="4"/>
        <v>495606.5</v>
      </c>
      <c r="Q39" s="63">
        <f t="shared" si="4"/>
        <v>8725141.2899999991</v>
      </c>
      <c r="R39" s="63">
        <f t="shared" si="4"/>
        <v>365639.72</v>
      </c>
      <c r="S39" s="63">
        <f t="shared" si="4"/>
        <v>8779268.1100000013</v>
      </c>
      <c r="T39" s="63">
        <f t="shared" si="4"/>
        <v>8584225.0399999991</v>
      </c>
      <c r="U39" s="63">
        <f t="shared" ref="U39:AB39" si="5">SUM(U15:U37)</f>
        <v>8657600.459999999</v>
      </c>
      <c r="V39" s="63">
        <f t="shared" si="5"/>
        <v>7858696.7300000004</v>
      </c>
      <c r="W39" s="63">
        <f t="shared" si="5"/>
        <v>8553790.9700000007</v>
      </c>
      <c r="X39" s="63">
        <f t="shared" si="5"/>
        <v>8840723.9900000002</v>
      </c>
      <c r="Y39" s="62">
        <f t="shared" si="5"/>
        <v>9256666.7500000019</v>
      </c>
      <c r="Z39" s="63">
        <f t="shared" si="5"/>
        <v>9639169.7400000002</v>
      </c>
      <c r="AA39" s="63">
        <f t="shared" si="5"/>
        <v>10218333.700000001</v>
      </c>
      <c r="AB39" s="63">
        <f t="shared" si="5"/>
        <v>10647769.389999999</v>
      </c>
      <c r="AC39" s="63">
        <f t="shared" ref="AC39:AE39" si="6">SUM(AC15:AC37)</f>
        <v>10835143.120000001</v>
      </c>
      <c r="AD39" s="63">
        <f t="shared" si="6"/>
        <v>10653870.77</v>
      </c>
      <c r="AE39" s="63">
        <f t="shared" si="6"/>
        <v>10372479.6</v>
      </c>
      <c r="AF39" s="63">
        <f>SUM(AF15:AF37)</f>
        <v>10806213.820000002</v>
      </c>
      <c r="AG39" s="328">
        <f>SUM(AG15:AG37)</f>
        <v>11998698.780000001</v>
      </c>
      <c r="AH39" s="219">
        <f>SUM(AH15:AH37)</f>
        <v>13330105.699999999</v>
      </c>
      <c r="AI39" s="219">
        <f>SUM(AI15:AI37)</f>
        <v>13945629.210900003</v>
      </c>
      <c r="AJ39" s="219">
        <f>SUM(AJ15:AJ37)</f>
        <v>2295589.4900000002</v>
      </c>
      <c r="AK39" s="116"/>
      <c r="AL39" s="153"/>
    </row>
    <row r="40" spans="1:42" ht="15.6">
      <c r="A40" s="356" t="s">
        <v>73</v>
      </c>
      <c r="B40" s="357"/>
      <c r="C40" s="32"/>
      <c r="D40" s="8"/>
      <c r="E40" s="32"/>
      <c r="F40" s="8"/>
      <c r="G40" s="32"/>
      <c r="H40" s="8"/>
      <c r="I40" s="32"/>
      <c r="J40" s="8"/>
      <c r="K40" s="32"/>
      <c r="L40" s="8"/>
      <c r="M40" s="44"/>
      <c r="N40" s="44"/>
      <c r="Q40" s="74">
        <f>(Q39)/(O39)-1</f>
        <v>4.3739416392022834E-2</v>
      </c>
      <c r="S40" s="74">
        <f>(S39)/(Q39)-1</f>
        <v>6.2035465330558814E-3</v>
      </c>
      <c r="T40" s="74">
        <f t="shared" ref="T40:AD40" si="7">(T39)/(S39)-1</f>
        <v>-2.2216324590638603E-2</v>
      </c>
      <c r="U40" s="74">
        <f t="shared" si="7"/>
        <v>8.5477046160942205E-3</v>
      </c>
      <c r="V40" s="74">
        <f t="shared" si="7"/>
        <v>-9.2277731421207099E-2</v>
      </c>
      <c r="W40" s="157">
        <f t="shared" si="7"/>
        <v>8.8449047454208118E-2</v>
      </c>
      <c r="X40" s="157">
        <f t="shared" si="7"/>
        <v>3.3544544285257327E-2</v>
      </c>
      <c r="Y40" s="157">
        <f t="shared" si="7"/>
        <v>4.7048495176468252E-2</v>
      </c>
      <c r="Z40" s="157">
        <f t="shared" si="7"/>
        <v>4.132189267805253E-2</v>
      </c>
      <c r="AA40" s="157">
        <f t="shared" si="7"/>
        <v>6.0084423827150069E-2</v>
      </c>
      <c r="AB40" s="157">
        <f t="shared" si="7"/>
        <v>4.2025999796815983E-2</v>
      </c>
      <c r="AC40" s="157">
        <f t="shared" si="7"/>
        <v>1.7597463199754859E-2</v>
      </c>
      <c r="AD40" s="157">
        <f t="shared" si="7"/>
        <v>-1.6730037433968059E-2</v>
      </c>
      <c r="AE40" s="157">
        <f>(AE39)/(AD39)-1</f>
        <v>-2.6412106554958736E-2</v>
      </c>
      <c r="AF40" s="157">
        <f>(AF39)/(AE39)-1</f>
        <v>4.1815866285242143E-2</v>
      </c>
      <c r="AG40" s="157">
        <f>(AG39)/(AF39)-1</f>
        <v>0.11035178276714852</v>
      </c>
      <c r="AH40" s="157">
        <f>(AH39)/(AG39)-1</f>
        <v>0.11096260889716225</v>
      </c>
      <c r="AI40" s="157">
        <f t="shared" ref="AH40:AI40" si="8">(AI39)/(AH39)-1</f>
        <v>4.617544112197125E-2</v>
      </c>
      <c r="AJ40" s="323"/>
      <c r="AN40" s="108"/>
    </row>
    <row r="41" spans="1:42">
      <c r="A41" s="121"/>
      <c r="B41" s="105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05"/>
      <c r="N41" s="105"/>
      <c r="O41" s="14"/>
      <c r="P41" s="14"/>
      <c r="Q41" s="74"/>
      <c r="R41" s="1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</row>
    <row r="42" spans="1:42" ht="30.75" customHeight="1">
      <c r="A42" s="10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AD42" s="156" t="s">
        <v>71</v>
      </c>
      <c r="AE42" s="156" t="s">
        <v>69</v>
      </c>
      <c r="AF42" s="156" t="s">
        <v>70</v>
      </c>
      <c r="AG42" s="156" t="s">
        <v>113</v>
      </c>
      <c r="AH42" s="156" t="s">
        <v>114</v>
      </c>
      <c r="AI42" s="156" t="s">
        <v>121</v>
      </c>
      <c r="AJ42" s="156" t="s">
        <v>123</v>
      </c>
      <c r="AK42" s="330" t="s">
        <v>120</v>
      </c>
      <c r="AM42" s="103"/>
    </row>
    <row r="43" spans="1:42" ht="15.6">
      <c r="A43" s="10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22"/>
      <c r="M43" s="17"/>
      <c r="N43" s="14"/>
      <c r="O43" s="14"/>
      <c r="P43" s="14"/>
      <c r="Q43" s="14"/>
      <c r="R43" s="14"/>
      <c r="S43" s="14"/>
      <c r="AB43" s="1" t="s">
        <v>51</v>
      </c>
      <c r="AD43" s="103">
        <f>SUM(AC15:AC17)</f>
        <v>1785028.25</v>
      </c>
      <c r="AE43" s="103">
        <f>SUM(AD15:AD17)</f>
        <v>1780759.8599999999</v>
      </c>
      <c r="AF43" s="103">
        <f>SUM(AE15:AE17)</f>
        <v>1622933.75</v>
      </c>
      <c r="AG43" s="103">
        <f>SUM(AF15:AF17)</f>
        <v>1763967.45</v>
      </c>
      <c r="AH43" s="103">
        <f>SUM(AG15:AG17)</f>
        <v>1902245.37</v>
      </c>
      <c r="AI43" s="103">
        <f>SUM(AH15:AH17)</f>
        <v>2036890.5300000003</v>
      </c>
      <c r="AJ43" s="103">
        <f>SUM(AI15:AI17)</f>
        <v>2268138.7800000003</v>
      </c>
      <c r="AK43" s="331">
        <v>13300000</v>
      </c>
      <c r="AL43" s="1" t="s">
        <v>124</v>
      </c>
      <c r="AM43" s="103"/>
    </row>
    <row r="44" spans="1:42" ht="15.6">
      <c r="A44" s="105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23"/>
      <c r="M44" s="124"/>
      <c r="N44" s="14"/>
      <c r="O44" s="14"/>
      <c r="P44" s="14"/>
      <c r="Q44" s="14"/>
      <c r="R44" s="14"/>
      <c r="S44" s="14"/>
      <c r="Y44" s="103">
        <f>SUM(AA39:AF39)/6</f>
        <v>10588968.4</v>
      </c>
      <c r="AK44" s="331"/>
    </row>
    <row r="45" spans="1:42" ht="15.6">
      <c r="A45" s="105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23"/>
      <c r="M45" s="53"/>
      <c r="N45" s="14"/>
      <c r="O45" s="14"/>
      <c r="P45" s="14"/>
      <c r="Q45" s="14"/>
      <c r="R45" s="14"/>
      <c r="S45" s="14"/>
      <c r="AB45" s="1" t="s">
        <v>52</v>
      </c>
      <c r="AD45" s="104">
        <f>SUM(AD15:AD17)</f>
        <v>1780759.8599999999</v>
      </c>
      <c r="AE45" s="104">
        <f>SUM(AE15:AE17)</f>
        <v>1622933.75</v>
      </c>
      <c r="AF45" s="104">
        <f>SUM(AF15:AF17)</f>
        <v>1763967.45</v>
      </c>
      <c r="AG45" s="104">
        <f>SUM(AG15:AG17)</f>
        <v>1902245.37</v>
      </c>
      <c r="AH45" s="104">
        <f>SUM(AH15:AH17)</f>
        <v>2036890.5300000003</v>
      </c>
      <c r="AI45" s="104">
        <f>SUM(AI15,AI17)</f>
        <v>2268138.7800000003</v>
      </c>
      <c r="AJ45" s="104">
        <f>AJ39</f>
        <v>2295589.4900000002</v>
      </c>
      <c r="AK45" s="333">
        <f>AJ39</f>
        <v>2295589.4900000002</v>
      </c>
      <c r="AL45" s="1" t="s">
        <v>125</v>
      </c>
    </row>
    <row r="46" spans="1:42" ht="15.6">
      <c r="A46" s="10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23"/>
      <c r="M46" s="124"/>
      <c r="N46" s="14"/>
      <c r="O46" s="14"/>
      <c r="P46" s="14"/>
      <c r="Q46" s="125"/>
      <c r="R46" s="14"/>
      <c r="S46" s="14"/>
      <c r="AK46" s="332"/>
    </row>
    <row r="47" spans="1:42" ht="15.6">
      <c r="A47" s="10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23"/>
      <c r="M47" s="53"/>
      <c r="N47" s="14"/>
      <c r="O47" s="14"/>
      <c r="P47" s="14"/>
      <c r="Q47" s="14"/>
      <c r="R47" s="14"/>
      <c r="S47" s="14"/>
      <c r="AB47" s="1" t="s">
        <v>72</v>
      </c>
      <c r="AD47" s="103">
        <f t="shared" ref="AD47:AG47" si="9">AD43-AD45</f>
        <v>4268.3900000001304</v>
      </c>
      <c r="AE47" s="103">
        <f t="shared" si="9"/>
        <v>157826.10999999987</v>
      </c>
      <c r="AF47" s="103">
        <f t="shared" si="9"/>
        <v>-141033.69999999995</v>
      </c>
      <c r="AG47" s="103">
        <f t="shared" si="9"/>
        <v>-138277.92000000016</v>
      </c>
      <c r="AH47" s="103">
        <f>AH43-AH45</f>
        <v>-134645.16000000015</v>
      </c>
      <c r="AI47" s="103">
        <f>AI43-AI45</f>
        <v>-231248.25</v>
      </c>
      <c r="AJ47" s="103">
        <f>AJ43-AJ45</f>
        <v>-27450.709999999963</v>
      </c>
      <c r="AK47" s="334">
        <f>AK44-AK45</f>
        <v>-2295589.4900000002</v>
      </c>
    </row>
    <row r="48" spans="1:42" ht="15.6">
      <c r="A48" s="10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23"/>
      <c r="M48" s="53"/>
      <c r="N48" s="14"/>
      <c r="O48" s="14"/>
      <c r="P48" s="14"/>
      <c r="Q48" s="14"/>
      <c r="R48" s="14"/>
      <c r="S48" s="14"/>
      <c r="AK48" s="332"/>
    </row>
    <row r="49" spans="1:37" ht="15.6">
      <c r="A49" s="105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26"/>
      <c r="M49" s="53"/>
      <c r="N49" s="14"/>
      <c r="O49" s="14"/>
      <c r="P49" s="14"/>
      <c r="Q49" s="14"/>
      <c r="R49" s="14"/>
      <c r="S49" s="14"/>
      <c r="AD49" s="108">
        <f t="shared" ref="AD49:AG49" si="10">-(AD47/AD43)</f>
        <v>-2.3912170577693268E-3</v>
      </c>
      <c r="AE49" s="108">
        <f t="shared" si="10"/>
        <v>-8.862851951301276E-2</v>
      </c>
      <c r="AF49" s="108">
        <f t="shared" si="10"/>
        <v>8.6900466516270272E-2</v>
      </c>
      <c r="AG49" s="108">
        <f t="shared" si="10"/>
        <v>7.8390290024909562E-2</v>
      </c>
      <c r="AH49" s="108">
        <f>-(AH47/AH43)</f>
        <v>7.0782225113261876E-2</v>
      </c>
      <c r="AI49" s="108">
        <f>-(AI47/AI43)</f>
        <v>0.11353003344760014</v>
      </c>
      <c r="AJ49" s="108">
        <f>-(AJ47/AJ43)</f>
        <v>1.2102747081463841E-2</v>
      </c>
      <c r="AK49" s="335">
        <f>-(AK45/AK43)</f>
        <v>-0.1726007135338346</v>
      </c>
    </row>
    <row r="50" spans="1:37" ht="15.6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26"/>
      <c r="M50" s="53"/>
      <c r="N50" s="14"/>
      <c r="O50" s="14"/>
      <c r="P50" s="14"/>
      <c r="Q50" s="14"/>
      <c r="R50" s="14"/>
      <c r="S50" s="14"/>
    </row>
    <row r="51" spans="1:37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W51" s="14"/>
      <c r="X51" s="14"/>
      <c r="Y51" s="14"/>
      <c r="Z51" s="14"/>
    </row>
    <row r="52" spans="1:37" ht="15.6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23"/>
      <c r="M52" s="14"/>
      <c r="N52" s="14"/>
      <c r="O52" s="14"/>
      <c r="P52" s="14"/>
      <c r="Q52" s="14"/>
      <c r="R52" s="14"/>
      <c r="S52" s="14"/>
      <c r="W52" s="14"/>
      <c r="X52" s="14"/>
      <c r="Y52" s="14"/>
      <c r="Z52" s="14"/>
    </row>
    <row r="53" spans="1:37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W53" s="155"/>
      <c r="X53" s="14"/>
      <c r="Y53" s="14"/>
      <c r="Z53" s="14"/>
    </row>
    <row r="54" spans="1:37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W54" s="155"/>
      <c r="X54" s="14"/>
      <c r="Y54" s="14"/>
      <c r="Z54" s="14"/>
    </row>
    <row r="55" spans="1:37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W55" s="155"/>
      <c r="X55" s="14"/>
      <c r="Y55" s="14"/>
      <c r="Z55" s="14"/>
    </row>
    <row r="56" spans="1:37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W56" s="155"/>
      <c r="X56" s="14"/>
      <c r="Y56" s="14"/>
      <c r="Z56" s="14"/>
    </row>
    <row r="57" spans="1:3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W57" s="155"/>
      <c r="X57" s="14"/>
      <c r="Y57" s="14"/>
      <c r="Z57" s="14"/>
    </row>
    <row r="58" spans="1:37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W58" s="14"/>
      <c r="X58" s="14"/>
      <c r="Y58" s="14"/>
      <c r="Z58" s="14"/>
    </row>
    <row r="59" spans="1:37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37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1:37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spans="1:37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1:37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</row>
    <row r="64" spans="1:37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spans="1:19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spans="1:19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1:19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1:19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1:1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1:19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1:19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1:19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1:19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  <row r="74" spans="1:19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1:19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spans="1:19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1:19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1:19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1:1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1:19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  <row r="81" spans="1:19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</row>
    <row r="82" spans="1:19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</row>
    <row r="83" spans="1:19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</row>
    <row r="84" spans="1:19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spans="1:19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</row>
    <row r="86" spans="1:19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spans="1:19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</row>
    <row r="88" spans="1:19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</row>
    <row r="89" spans="1:1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</row>
    <row r="90" spans="1:19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</row>
    <row r="91" spans="1:19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</row>
    <row r="92" spans="1:19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</row>
    <row r="93" spans="1:19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</row>
    <row r="94" spans="1:19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</row>
    <row r="95" spans="1:19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</row>
    <row r="96" spans="1:19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</row>
    <row r="97" spans="1:19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</row>
    <row r="98" spans="1:19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</row>
    <row r="99" spans="1:1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</row>
    <row r="100" spans="1:19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1:19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</row>
    <row r="102" spans="1:19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</row>
    <row r="103" spans="1:19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</row>
    <row r="104" spans="1:19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</row>
    <row r="105" spans="1:19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</row>
    <row r="106" spans="1:19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</row>
    <row r="107" spans="1:19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</row>
    <row r="108" spans="1:19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</row>
    <row r="109" spans="1:1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</row>
    <row r="110" spans="1:19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</row>
    <row r="111" spans="1:19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</row>
    <row r="112" spans="1:19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</row>
    <row r="113" spans="1:19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</row>
    <row r="114" spans="1:19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</row>
    <row r="115" spans="1:19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</row>
    <row r="116" spans="1:19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</row>
    <row r="117" spans="1:19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</row>
    <row r="118" spans="1:19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</row>
    <row r="119" spans="1: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</row>
    <row r="120" spans="1:19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</row>
    <row r="121" spans="1:19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</row>
    <row r="122" spans="1:19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1:19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1:19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</row>
    <row r="125" spans="1:19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</row>
    <row r="126" spans="1:19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</row>
    <row r="127" spans="1:19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</row>
    <row r="128" spans="1:19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</row>
    <row r="129" spans="1:1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</row>
    <row r="130" spans="1:19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</row>
    <row r="131" spans="1:19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</row>
    <row r="132" spans="1:19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</row>
    <row r="133" spans="1:19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</row>
    <row r="134" spans="1:19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</row>
    <row r="135" spans="1:19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</row>
    <row r="136" spans="1:19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</row>
    <row r="137" spans="1:19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</row>
    <row r="138" spans="1:19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</row>
    <row r="139" spans="1:1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</row>
    <row r="140" spans="1:19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</row>
    <row r="141" spans="1:19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</row>
    <row r="142" spans="1:19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</row>
    <row r="143" spans="1:19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</row>
    <row r="144" spans="1:19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</row>
    <row r="145" spans="1:19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</row>
    <row r="146" spans="1:19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</row>
    <row r="147" spans="1:19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</row>
    <row r="148" spans="1:19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</row>
    <row r="149" spans="1:1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</row>
    <row r="150" spans="1:19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</row>
    <row r="151" spans="1:19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</row>
    <row r="152" spans="1:19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</row>
    <row r="153" spans="1:19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</row>
    <row r="154" spans="1:19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</row>
    <row r="155" spans="1:19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</row>
    <row r="156" spans="1:19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</row>
    <row r="157" spans="1:19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</row>
    <row r="158" spans="1:19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</row>
    <row r="159" spans="1:1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</row>
    <row r="160" spans="1:19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</row>
    <row r="161" spans="1:19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</row>
    <row r="162" spans="1:19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</row>
    <row r="163" spans="1:19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</row>
    <row r="164" spans="1:19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</row>
    <row r="165" spans="1:19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</row>
    <row r="166" spans="1:19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</row>
    <row r="167" spans="1:19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</row>
    <row r="168" spans="1:19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</row>
    <row r="169" spans="1:1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</row>
    <row r="170" spans="1:19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</row>
    <row r="171" spans="1:19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</row>
    <row r="172" spans="1:19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</row>
    <row r="173" spans="1:19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</row>
    <row r="174" spans="1:19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</row>
    <row r="175" spans="1:19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</row>
    <row r="176" spans="1:19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</row>
    <row r="177" spans="1:19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</row>
    <row r="178" spans="1:19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</row>
    <row r="179" spans="1:1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</row>
    <row r="180" spans="1:19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</row>
    <row r="181" spans="1:19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</row>
    <row r="182" spans="1:19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</row>
    <row r="183" spans="1:19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</row>
    <row r="184" spans="1:19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</row>
    <row r="185" spans="1:19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</row>
    <row r="186" spans="1:19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</row>
    <row r="187" spans="1:19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</row>
    <row r="188" spans="1:19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</row>
    <row r="189" spans="1:1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</row>
    <row r="190" spans="1:19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</row>
    <row r="191" spans="1:19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</row>
    <row r="192" spans="1:19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</row>
    <row r="193" spans="1:19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</row>
    <row r="194" spans="1:19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</row>
    <row r="195" spans="1:19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</row>
    <row r="196" spans="1:19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</row>
    <row r="197" spans="1:19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</row>
    <row r="198" spans="1:19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</row>
    <row r="199" spans="1:1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</row>
    <row r="200" spans="1:19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</row>
    <row r="201" spans="1:19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</row>
    <row r="202" spans="1:19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</row>
    <row r="203" spans="1:19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</row>
    <row r="204" spans="1:19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</row>
    <row r="205" spans="1:19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</row>
    <row r="206" spans="1:19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</row>
    <row r="207" spans="1:19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</row>
    <row r="208" spans="1:19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</row>
    <row r="209" spans="1:19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</row>
    <row r="210" spans="1:19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</row>
    <row r="211" spans="1:19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</row>
    <row r="212" spans="1:19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</row>
    <row r="213" spans="1:19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</row>
    <row r="214" spans="1:19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</row>
    <row r="215" spans="1:19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</row>
    <row r="216" spans="1:19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</row>
    <row r="217" spans="1:19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</row>
    <row r="218" spans="1:19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</row>
    <row r="219" spans="1:19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</row>
    <row r="220" spans="1:19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</row>
    <row r="221" spans="1:19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</row>
    <row r="222" spans="1:19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</row>
    <row r="223" spans="1:19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1:19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1:19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1:19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1:19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1:19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</row>
    <row r="229" spans="1:19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</row>
    <row r="230" spans="1:19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</row>
    <row r="231" spans="1:19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</row>
    <row r="232" spans="1:19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</row>
    <row r="233" spans="1:19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</row>
    <row r="234" spans="1:19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</row>
    <row r="235" spans="1:19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</row>
    <row r="236" spans="1:19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</row>
    <row r="237" spans="1:19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</row>
    <row r="238" spans="1:19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</row>
    <row r="239" spans="1:19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</row>
    <row r="240" spans="1:19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</row>
    <row r="241" spans="1:19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</row>
    <row r="242" spans="1:19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</row>
    <row r="243" spans="1:19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</row>
    <row r="244" spans="1:19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</row>
    <row r="245" spans="1:19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</row>
    <row r="246" spans="1:19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</row>
    <row r="247" spans="1:19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</row>
    <row r="248" spans="1:19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</row>
    <row r="249" spans="1:19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</row>
    <row r="250" spans="1:19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</row>
    <row r="251" spans="1:19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</row>
    <row r="252" spans="1:19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</row>
    <row r="253" spans="1:19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</row>
    <row r="254" spans="1:19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</row>
    <row r="255" spans="1:19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</row>
    <row r="256" spans="1:19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</row>
    <row r="257" spans="1:19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</row>
    <row r="258" spans="1:19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</row>
    <row r="259" spans="1:19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</row>
    <row r="260" spans="1:19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</row>
    <row r="261" spans="1:19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</row>
    <row r="262" spans="1:19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</row>
    <row r="263" spans="1:19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</row>
    <row r="264" spans="1:19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</row>
    <row r="265" spans="1:19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</row>
    <row r="266" spans="1:19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</row>
    <row r="267" spans="1:19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</row>
    <row r="268" spans="1:19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</row>
    <row r="269" spans="1:19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</row>
    <row r="270" spans="1:19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</row>
    <row r="271" spans="1:19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</row>
    <row r="272" spans="1:19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</row>
    <row r="273" spans="1:19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</row>
    <row r="274" spans="1:19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</row>
    <row r="275" spans="1:19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</row>
    <row r="276" spans="1:19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</row>
    <row r="277" spans="1:19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</row>
    <row r="278" spans="1:19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</row>
    <row r="279" spans="1:19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</row>
    <row r="280" spans="1:19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</row>
    <row r="281" spans="1:19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</row>
    <row r="282" spans="1:19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</row>
    <row r="283" spans="1:19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</row>
    <row r="284" spans="1:19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</row>
    <row r="285" spans="1:19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</row>
    <row r="286" spans="1:19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</row>
    <row r="287" spans="1:19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</row>
    <row r="288" spans="1:19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</row>
    <row r="289" spans="1:19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</row>
    <row r="290" spans="1:19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</row>
    <row r="291" spans="1:19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</row>
    <row r="292" spans="1:19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</row>
    <row r="293" spans="1:19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</row>
    <row r="294" spans="1:19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</row>
    <row r="295" spans="1:19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</row>
    <row r="296" spans="1:19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</row>
    <row r="297" spans="1:19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</row>
    <row r="298" spans="1:19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</row>
    <row r="299" spans="1:19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</row>
    <row r="300" spans="1:19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</row>
    <row r="301" spans="1:19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</row>
    <row r="302" spans="1:19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</row>
    <row r="303" spans="1:19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</row>
    <row r="304" spans="1:19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</row>
    <row r="305" spans="1:19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</row>
    <row r="306" spans="1:19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</row>
    <row r="307" spans="1:19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</row>
    <row r="308" spans="1:19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</row>
    <row r="309" spans="1:19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</row>
    <row r="310" spans="1:19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</row>
    <row r="311" spans="1:19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</row>
    <row r="312" spans="1:19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</row>
    <row r="313" spans="1:19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</row>
    <row r="314" spans="1:19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</row>
    <row r="315" spans="1:19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</row>
    <row r="316" spans="1:19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</row>
    <row r="317" spans="1:19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</row>
    <row r="318" spans="1:19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</row>
    <row r="319" spans="1:19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</row>
    <row r="320" spans="1:19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</row>
    <row r="321" spans="1:19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</row>
    <row r="322" spans="1:19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</row>
    <row r="323" spans="1:19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</row>
    <row r="324" spans="1:19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</row>
    <row r="325" spans="1:19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</row>
    <row r="326" spans="1:19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</row>
    <row r="327" spans="1:19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</row>
    <row r="328" spans="1:19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</row>
    <row r="329" spans="1:19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</row>
    <row r="330" spans="1:19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</row>
    <row r="331" spans="1:19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</row>
    <row r="332" spans="1:19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</row>
    <row r="333" spans="1:19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</row>
    <row r="334" spans="1:19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</row>
    <row r="335" spans="1:19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</row>
    <row r="336" spans="1:19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</row>
    <row r="337" spans="1:19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</row>
    <row r="338" spans="1:19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</row>
    <row r="339" spans="1:19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</row>
    <row r="340" spans="1:19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</row>
    <row r="341" spans="1:19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</row>
    <row r="342" spans="1:19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</row>
    <row r="343" spans="1:19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</row>
    <row r="344" spans="1:19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</row>
    <row r="345" spans="1:19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</row>
    <row r="346" spans="1:19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</row>
    <row r="347" spans="1:19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</row>
    <row r="348" spans="1:19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</row>
    <row r="349" spans="1:19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</row>
    <row r="350" spans="1:19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</row>
    <row r="351" spans="1:19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</row>
    <row r="352" spans="1:19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</row>
    <row r="353" spans="1:19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</row>
    <row r="354" spans="1:19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</row>
    <row r="355" spans="1:19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</row>
    <row r="356" spans="1:19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</row>
    <row r="357" spans="1:19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</row>
    <row r="358" spans="1:19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</row>
    <row r="359" spans="1:19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</row>
    <row r="360" spans="1:19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</row>
    <row r="361" spans="1:19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</row>
    <row r="362" spans="1:19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</row>
    <row r="363" spans="1:19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</row>
    <row r="364" spans="1:19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</row>
    <row r="365" spans="1:19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</row>
    <row r="366" spans="1:19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</row>
    <row r="367" spans="1:19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</row>
    <row r="368" spans="1:19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</row>
    <row r="369" spans="1:19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</row>
    <row r="370" spans="1:19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</row>
    <row r="371" spans="1:19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</row>
    <row r="372" spans="1:19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</row>
    <row r="373" spans="1:19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</row>
    <row r="374" spans="1:19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</row>
    <row r="375" spans="1:19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</row>
    <row r="376" spans="1:19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</row>
    <row r="377" spans="1:19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</row>
    <row r="378" spans="1:19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</row>
    <row r="379" spans="1:19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</row>
    <row r="380" spans="1:19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</row>
    <row r="381" spans="1:19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</row>
    <row r="382" spans="1:19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</row>
    <row r="383" spans="1:19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</row>
    <row r="384" spans="1:19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</row>
    <row r="385" spans="1:19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</row>
    <row r="386" spans="1:19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</row>
    <row r="387" spans="1:19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</row>
    <row r="388" spans="1:19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</row>
    <row r="389" spans="1:19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</row>
    <row r="390" spans="1:19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</row>
    <row r="391" spans="1:19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</row>
    <row r="392" spans="1:19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</row>
    <row r="393" spans="1:19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</row>
    <row r="394" spans="1:19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</row>
    <row r="395" spans="1:19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</row>
    <row r="396" spans="1:19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</row>
    <row r="397" spans="1:19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</row>
    <row r="398" spans="1:19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</row>
    <row r="399" spans="1:19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</row>
    <row r="400" spans="1:19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</row>
    <row r="401" spans="1:19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</row>
    <row r="402" spans="1:19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</row>
    <row r="403" spans="1:19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</row>
    <row r="404" spans="1:19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</row>
    <row r="405" spans="1:19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</row>
    <row r="406" spans="1:19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</row>
    <row r="407" spans="1:19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</row>
    <row r="408" spans="1:19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</row>
    <row r="409" spans="1:19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</row>
    <row r="410" spans="1:19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</row>
    <row r="411" spans="1:19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</row>
    <row r="412" spans="1:19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</row>
    <row r="413" spans="1:19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</row>
    <row r="414" spans="1:19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</row>
    <row r="415" spans="1:19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</row>
    <row r="416" spans="1:19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</row>
    <row r="417" spans="1:19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</row>
    <row r="418" spans="1:19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</row>
    <row r="419" spans="1:19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</row>
    <row r="420" spans="1:19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</row>
    <row r="421" spans="1:19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</row>
    <row r="422" spans="1:19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</row>
    <row r="423" spans="1:19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</row>
    <row r="424" spans="1:19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</row>
    <row r="425" spans="1:19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</row>
    <row r="426" spans="1:19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</row>
    <row r="427" spans="1:19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</row>
    <row r="428" spans="1:19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</row>
    <row r="429" spans="1:19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</row>
    <row r="430" spans="1:19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</row>
    <row r="431" spans="1:19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</row>
    <row r="432" spans="1:19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</row>
    <row r="433" spans="1:19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</row>
    <row r="434" spans="1:19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</row>
    <row r="435" spans="1:19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</row>
    <row r="436" spans="1:19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</row>
    <row r="437" spans="1:19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</row>
    <row r="438" spans="1:19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</row>
    <row r="439" spans="1:19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</row>
    <row r="440" spans="1:19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</row>
    <row r="441" spans="1:19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</row>
    <row r="442" spans="1:19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</row>
    <row r="443" spans="1:19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</row>
    <row r="444" spans="1:19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</row>
    <row r="445" spans="1:19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</row>
    <row r="446" spans="1:19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</row>
    <row r="447" spans="1:19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</row>
    <row r="448" spans="1:19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</row>
    <row r="449" spans="1:19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</row>
    <row r="450" spans="1:19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</row>
    <row r="451" spans="1:19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</row>
    <row r="452" spans="1:19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</row>
    <row r="453" spans="1:19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</row>
    <row r="454" spans="1:19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</row>
    <row r="455" spans="1:19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</row>
    <row r="456" spans="1:19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</row>
    <row r="457" spans="1:19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</row>
    <row r="458" spans="1:19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</row>
    <row r="459" spans="1:19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</row>
    <row r="460" spans="1:19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</row>
    <row r="461" spans="1:19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</row>
    <row r="462" spans="1:19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</row>
    <row r="463" spans="1:19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</row>
    <row r="464" spans="1:19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</row>
    <row r="465" spans="1:19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</row>
    <row r="466" spans="1:19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</row>
    <row r="467" spans="1:19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</row>
    <row r="468" spans="1:19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</row>
    <row r="469" spans="1:19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</row>
    <row r="470" spans="1:19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</row>
    <row r="471" spans="1:19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</row>
    <row r="472" spans="1:19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</row>
    <row r="473" spans="1:19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</row>
    <row r="474" spans="1:19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</row>
    <row r="475" spans="1:19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</row>
    <row r="476" spans="1:19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</row>
    <row r="477" spans="1:19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</row>
    <row r="478" spans="1:19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</row>
    <row r="479" spans="1:19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</row>
    <row r="480" spans="1:19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</row>
    <row r="481" spans="1:19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</row>
    <row r="482" spans="1:19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</row>
    <row r="483" spans="1:19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</row>
    <row r="484" spans="1:19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</row>
    <row r="485" spans="1:19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</row>
    <row r="486" spans="1:19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</row>
    <row r="487" spans="1:19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</row>
    <row r="488" spans="1:19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</row>
    <row r="489" spans="1:19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</row>
    <row r="490" spans="1:19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</row>
    <row r="491" spans="1:19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</row>
    <row r="492" spans="1:19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</row>
    <row r="493" spans="1:19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</row>
    <row r="494" spans="1:19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</row>
    <row r="495" spans="1:19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</row>
    <row r="496" spans="1:19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</row>
    <row r="497" spans="1:19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</row>
    <row r="498" spans="1:19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</row>
    <row r="499" spans="1:19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</row>
    <row r="500" spans="1:19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</row>
    <row r="501" spans="1:19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</row>
    <row r="502" spans="1:19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</row>
    <row r="503" spans="1:19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</row>
    <row r="504" spans="1:19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</row>
    <row r="505" spans="1:19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</row>
    <row r="506" spans="1:19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</row>
    <row r="507" spans="1:19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</row>
    <row r="508" spans="1:19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</row>
    <row r="509" spans="1:19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</row>
    <row r="510" spans="1:19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</row>
    <row r="511" spans="1:19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</row>
    <row r="512" spans="1:19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</row>
    <row r="513" spans="1:19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</row>
    <row r="514" spans="1:19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</row>
    <row r="515" spans="1:19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</row>
    <row r="516" spans="1:19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</row>
    <row r="517" spans="1:19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</row>
    <row r="518" spans="1:19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</row>
    <row r="519" spans="1:19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</row>
    <row r="520" spans="1:19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</row>
    <row r="521" spans="1:19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</row>
    <row r="522" spans="1:19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</row>
    <row r="523" spans="1:19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</row>
    <row r="524" spans="1:19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</row>
    <row r="525" spans="1:19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</row>
    <row r="526" spans="1:19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</row>
    <row r="527" spans="1:19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</row>
    <row r="528" spans="1:19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</row>
    <row r="529" spans="1:19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</row>
    <row r="530" spans="1:19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</row>
    <row r="531" spans="1:19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</row>
    <row r="532" spans="1:19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</row>
    <row r="533" spans="1:19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</row>
    <row r="534" spans="1:19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</row>
    <row r="535" spans="1:19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</row>
    <row r="536" spans="1:19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</row>
    <row r="537" spans="1:19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</row>
    <row r="538" spans="1:19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</row>
    <row r="539" spans="1:19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</row>
    <row r="540" spans="1:19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</row>
    <row r="541" spans="1:19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</row>
    <row r="542" spans="1:19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</row>
    <row r="543" spans="1:19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</row>
    <row r="544" spans="1:19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</row>
    <row r="545" spans="1:19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</row>
    <row r="546" spans="1:19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</row>
    <row r="547" spans="1:19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</row>
    <row r="548" spans="1:19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</row>
    <row r="549" spans="1:19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</row>
    <row r="550" spans="1:19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</row>
    <row r="551" spans="1:19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</row>
    <row r="552" spans="1:19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</row>
    <row r="553" spans="1:19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</row>
    <row r="554" spans="1:19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</row>
    <row r="555" spans="1:19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</row>
    <row r="556" spans="1:19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</row>
    <row r="557" spans="1:19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</row>
    <row r="558" spans="1:19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</row>
    <row r="559" spans="1:19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</row>
    <row r="560" spans="1:19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</row>
    <row r="561" spans="1:19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</row>
    <row r="562" spans="1:19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</row>
    <row r="563" spans="1:19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</row>
    <row r="564" spans="1:19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</row>
    <row r="565" spans="1:19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</row>
    <row r="566" spans="1:19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</row>
    <row r="567" spans="1:19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</row>
    <row r="568" spans="1:19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</row>
    <row r="569" spans="1:19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</row>
    <row r="570" spans="1:19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</row>
    <row r="571" spans="1:19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</row>
    <row r="572" spans="1:19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</row>
    <row r="573" spans="1:19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</row>
    <row r="574" spans="1:19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</row>
    <row r="575" spans="1:19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</row>
    <row r="576" spans="1:19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</row>
    <row r="577" spans="1:19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</row>
    <row r="578" spans="1:19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</row>
    <row r="579" spans="1:19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</row>
    <row r="580" spans="1:19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</row>
    <row r="581" spans="1:19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</row>
    <row r="582" spans="1:19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</row>
    <row r="583" spans="1:19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</row>
    <row r="584" spans="1:19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</row>
    <row r="585" spans="1:19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</row>
    <row r="586" spans="1:19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</row>
    <row r="587" spans="1:19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</row>
    <row r="588" spans="1:19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</row>
    <row r="589" spans="1:19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</row>
    <row r="590" spans="1:19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</row>
    <row r="591" spans="1:19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</row>
    <row r="592" spans="1:19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</row>
    <row r="593" spans="1:19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</row>
    <row r="594" spans="1:19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</row>
    <row r="595" spans="1:19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</row>
    <row r="596" spans="1:19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</row>
    <row r="597" spans="1:19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</row>
    <row r="598" spans="1:19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</row>
    <row r="599" spans="1:19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</row>
    <row r="600" spans="1:19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</row>
    <row r="601" spans="1:19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</row>
    <row r="602" spans="1:19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</row>
    <row r="603" spans="1:19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</row>
    <row r="604" spans="1:19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</row>
    <row r="605" spans="1:19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</row>
    <row r="606" spans="1:19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</row>
    <row r="607" spans="1:19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</row>
    <row r="608" spans="1:19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</row>
    <row r="609" spans="1:19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</row>
    <row r="610" spans="1:19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</row>
    <row r="611" spans="1:19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</row>
    <row r="612" spans="1:19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</row>
    <row r="613" spans="1:19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</row>
    <row r="614" spans="1:19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</row>
    <row r="615" spans="1:19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</row>
    <row r="616" spans="1:19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</row>
    <row r="617" spans="1:19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</row>
    <row r="618" spans="1:19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</row>
    <row r="619" spans="1:19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</row>
    <row r="620" spans="1:19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</row>
    <row r="621" spans="1:19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</row>
    <row r="622" spans="1:19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</row>
    <row r="623" spans="1:19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</row>
    <row r="624" spans="1:19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</row>
    <row r="625" spans="1:19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</row>
    <row r="626" spans="1:19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</row>
    <row r="627" spans="1:19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</row>
    <row r="628" spans="1:19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</row>
    <row r="629" spans="1:19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</row>
    <row r="630" spans="1:19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</row>
    <row r="631" spans="1:19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</row>
    <row r="632" spans="1:19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</row>
    <row r="633" spans="1:19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</row>
    <row r="634" spans="1:19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</row>
    <row r="635" spans="1:19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</row>
    <row r="636" spans="1:19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</row>
    <row r="637" spans="1:19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</row>
    <row r="638" spans="1:19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</row>
    <row r="639" spans="1:19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</row>
    <row r="640" spans="1:19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</row>
    <row r="641" spans="1:19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</row>
    <row r="642" spans="1:19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</row>
    <row r="643" spans="1:19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</row>
    <row r="644" spans="1:19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</row>
    <row r="645" spans="1:19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</row>
    <row r="646" spans="1:19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</row>
    <row r="647" spans="1:19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</row>
    <row r="648" spans="1:19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</row>
    <row r="649" spans="1:19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</row>
    <row r="650" spans="1:19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</row>
    <row r="651" spans="1:19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</row>
    <row r="652" spans="1:19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</row>
    <row r="653" spans="1:19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</row>
    <row r="654" spans="1:19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</row>
    <row r="655" spans="1:19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</row>
    <row r="656" spans="1:19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</row>
    <row r="657" spans="1:19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</row>
    <row r="658" spans="1:19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</row>
    <row r="659" spans="1:19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</row>
    <row r="660" spans="1:19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</row>
    <row r="661" spans="1:19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</row>
    <row r="662" spans="1:19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</row>
    <row r="663" spans="1:19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</row>
    <row r="664" spans="1:19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</row>
    <row r="665" spans="1:19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</row>
    <row r="666" spans="1:19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</row>
    <row r="667" spans="1:19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</row>
    <row r="668" spans="1:19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</row>
    <row r="669" spans="1:19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</row>
    <row r="670" spans="1:19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</row>
    <row r="671" spans="1:19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</row>
    <row r="672" spans="1:19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</row>
    <row r="673" spans="1:19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</row>
    <row r="674" spans="1:19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</row>
    <row r="675" spans="1:19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</row>
    <row r="676" spans="1:19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</row>
    <row r="677" spans="1:19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</row>
    <row r="678" spans="1:19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</row>
    <row r="679" spans="1:19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</row>
    <row r="680" spans="1:19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</row>
    <row r="681" spans="1:19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</row>
    <row r="682" spans="1:19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</row>
    <row r="683" spans="1:19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</row>
    <row r="684" spans="1:19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</row>
    <row r="685" spans="1:19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</row>
    <row r="686" spans="1:19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</row>
    <row r="687" spans="1:19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</row>
    <row r="688" spans="1:19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</row>
    <row r="689" spans="1:19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</row>
    <row r="690" spans="1:19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</row>
    <row r="691" spans="1:19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</row>
    <row r="692" spans="1:19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</row>
    <row r="693" spans="1:19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</row>
    <row r="694" spans="1:19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</row>
    <row r="695" spans="1:19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</row>
    <row r="696" spans="1:19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</row>
    <row r="697" spans="1:19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</row>
    <row r="698" spans="1:19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</row>
    <row r="699" spans="1:19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</row>
    <row r="700" spans="1:19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</row>
    <row r="701" spans="1:19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</row>
    <row r="702" spans="1:19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</row>
    <row r="703" spans="1:19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</row>
    <row r="704" spans="1:19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</row>
    <row r="705" spans="1:19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</row>
    <row r="706" spans="1:19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</row>
    <row r="707" spans="1:19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</row>
    <row r="708" spans="1:19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</row>
    <row r="709" spans="1:19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</row>
    <row r="710" spans="1:19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</row>
    <row r="711" spans="1:19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</row>
    <row r="712" spans="1:19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</row>
    <row r="713" spans="1:19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</row>
    <row r="714" spans="1:19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</row>
    <row r="715" spans="1:19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</row>
    <row r="716" spans="1:19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</row>
    <row r="717" spans="1:19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</row>
    <row r="718" spans="1:19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</row>
    <row r="719" spans="1:19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</row>
    <row r="720" spans="1:19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</row>
    <row r="721" spans="1:19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</row>
    <row r="722" spans="1:19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</row>
    <row r="723" spans="1:19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</row>
    <row r="724" spans="1:19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</row>
    <row r="725" spans="1:19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</row>
    <row r="726" spans="1:19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</row>
    <row r="727" spans="1:19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</row>
    <row r="728" spans="1:19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</row>
    <row r="729" spans="1:19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</row>
    <row r="730" spans="1:19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</row>
    <row r="731" spans="1:19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</row>
    <row r="732" spans="1:19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</row>
    <row r="733" spans="1:19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</row>
    <row r="734" spans="1:19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</row>
    <row r="735" spans="1:19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</row>
    <row r="736" spans="1:19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</row>
    <row r="737" spans="1:19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</row>
    <row r="738" spans="1:19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</row>
    <row r="739" spans="1:19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</row>
    <row r="740" spans="1:19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</row>
    <row r="741" spans="1:19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</row>
    <row r="742" spans="1:19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</row>
    <row r="743" spans="1:19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</row>
    <row r="744" spans="1:19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</row>
    <row r="745" spans="1:19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</row>
    <row r="746" spans="1:19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</row>
    <row r="747" spans="1:19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</row>
    <row r="748" spans="1:19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</row>
    <row r="749" spans="1:19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</row>
    <row r="750" spans="1:19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</row>
    <row r="751" spans="1:19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</row>
    <row r="752" spans="1:19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</row>
    <row r="753" spans="1:19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</row>
    <row r="754" spans="1:19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</row>
    <row r="755" spans="1:19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</row>
    <row r="756" spans="1:19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</row>
    <row r="757" spans="1:19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</row>
    <row r="758" spans="1:19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</row>
    <row r="759" spans="1:19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</row>
    <row r="760" spans="1:19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</row>
    <row r="761" spans="1:19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</row>
    <row r="762" spans="1:19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</row>
    <row r="763" spans="1:19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</row>
    <row r="764" spans="1:19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</row>
    <row r="765" spans="1:19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</row>
    <row r="766" spans="1:19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</row>
    <row r="767" spans="1:19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</row>
    <row r="768" spans="1:19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</row>
    <row r="769" spans="1:19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</row>
    <row r="770" spans="1:19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</row>
    <row r="771" spans="1:19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</row>
    <row r="772" spans="1:19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</row>
    <row r="773" spans="1:19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</row>
    <row r="774" spans="1:19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</row>
    <row r="775" spans="1:19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</row>
    <row r="776" spans="1:19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</row>
    <row r="777" spans="1:19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</row>
    <row r="778" spans="1:19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</row>
    <row r="779" spans="1:19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</row>
    <row r="780" spans="1:19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</row>
    <row r="781" spans="1:19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</row>
    <row r="782" spans="1:19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</row>
    <row r="783" spans="1:19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</row>
    <row r="784" spans="1:19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</row>
    <row r="785" spans="1:19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</row>
    <row r="786" spans="1:19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</row>
    <row r="787" spans="1:19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</row>
    <row r="788" spans="1:19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</row>
    <row r="789" spans="1:19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</row>
    <row r="790" spans="1:19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</row>
    <row r="791" spans="1:19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</row>
    <row r="792" spans="1:19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</row>
    <row r="793" spans="1:19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</row>
    <row r="794" spans="1:19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</row>
    <row r="795" spans="1:19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</row>
    <row r="796" spans="1:19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</row>
    <row r="797" spans="1:19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</row>
    <row r="798" spans="1:19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</row>
    <row r="799" spans="1:19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</row>
    <row r="800" spans="1:19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</row>
    <row r="801" spans="1:19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</row>
    <row r="802" spans="1:19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</row>
    <row r="803" spans="1:19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</row>
    <row r="804" spans="1:19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</row>
    <row r="805" spans="1:19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</row>
    <row r="806" spans="1:19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</row>
    <row r="807" spans="1:19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</row>
    <row r="808" spans="1:19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</row>
    <row r="809" spans="1:19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</row>
    <row r="810" spans="1:19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</row>
    <row r="811" spans="1:19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</row>
    <row r="812" spans="1:19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</row>
    <row r="813" spans="1:19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</row>
    <row r="814" spans="1:19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</row>
    <row r="815" spans="1:19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</row>
    <row r="816" spans="1:19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</row>
    <row r="817" spans="1:19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</row>
    <row r="818" spans="1:19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</row>
    <row r="819" spans="1:19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</row>
    <row r="820" spans="1:19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</row>
    <row r="821" spans="1:19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</row>
    <row r="822" spans="1:19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</row>
    <row r="823" spans="1:19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</row>
    <row r="824" spans="1:19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</row>
    <row r="825" spans="1:19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</row>
    <row r="826" spans="1:19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</row>
    <row r="827" spans="1:19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</row>
    <row r="828" spans="1:19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</row>
    <row r="829" spans="1:19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</row>
    <row r="830" spans="1:19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</row>
    <row r="831" spans="1:19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</row>
    <row r="832" spans="1:19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</row>
    <row r="833" spans="1:19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</row>
    <row r="834" spans="1:19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</row>
    <row r="835" spans="1:19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</row>
    <row r="836" spans="1:19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</row>
    <row r="837" spans="1:19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</row>
    <row r="838" spans="1:19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</row>
    <row r="839" spans="1:19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</row>
    <row r="840" spans="1:19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</row>
    <row r="841" spans="1:19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</row>
    <row r="842" spans="1:19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</row>
    <row r="843" spans="1:19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</row>
    <row r="844" spans="1:19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</row>
    <row r="845" spans="1:19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</row>
    <row r="846" spans="1:19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</row>
    <row r="847" spans="1:19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</row>
    <row r="848" spans="1:19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</row>
    <row r="849" spans="1:19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</row>
    <row r="850" spans="1:19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</row>
    <row r="851" spans="1:19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</row>
    <row r="852" spans="1:19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</row>
    <row r="853" spans="1:19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</row>
    <row r="854" spans="1:19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</row>
    <row r="855" spans="1:19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</row>
    <row r="856" spans="1:19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</row>
    <row r="857" spans="1:19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</row>
    <row r="858" spans="1:19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</row>
    <row r="859" spans="1:19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</row>
    <row r="860" spans="1:19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</row>
    <row r="861" spans="1:19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</row>
    <row r="862" spans="1:19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</row>
    <row r="863" spans="1:19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</row>
    <row r="864" spans="1:19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</row>
    <row r="865" spans="1:19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</row>
    <row r="866" spans="1:19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</row>
    <row r="867" spans="1:19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</row>
    <row r="868" spans="1:19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</row>
    <row r="869" spans="1:19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</row>
    <row r="870" spans="1:19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</row>
    <row r="871" spans="1:19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</row>
    <row r="872" spans="1:19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</row>
    <row r="873" spans="1:19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</row>
    <row r="874" spans="1:19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</row>
    <row r="875" spans="1:19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</row>
    <row r="876" spans="1:19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</row>
    <row r="877" spans="1:19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</row>
    <row r="878" spans="1:19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</row>
    <row r="879" spans="1:19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</row>
    <row r="880" spans="1:19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</row>
    <row r="881" spans="1:19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</row>
    <row r="882" spans="1:19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</row>
    <row r="883" spans="1:19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</row>
    <row r="884" spans="1:19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</row>
    <row r="885" spans="1:19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</row>
    <row r="886" spans="1:19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</row>
    <row r="887" spans="1:19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</row>
    <row r="888" spans="1:19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</row>
    <row r="889" spans="1:19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</row>
    <row r="890" spans="1:19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</row>
    <row r="891" spans="1:19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</row>
    <row r="892" spans="1:19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</row>
    <row r="893" spans="1:19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</row>
    <row r="894" spans="1:19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</row>
    <row r="895" spans="1:19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</row>
    <row r="896" spans="1:19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</row>
    <row r="897" spans="1:19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</row>
    <row r="898" spans="1:19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</row>
    <row r="899" spans="1:19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</row>
    <row r="900" spans="1:19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</row>
    <row r="901" spans="1:19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</row>
    <row r="902" spans="1:19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</row>
    <row r="903" spans="1:19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</row>
    <row r="904" spans="1:19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</row>
    <row r="905" spans="1:19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</row>
    <row r="906" spans="1:19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</row>
    <row r="907" spans="1:19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</row>
    <row r="908" spans="1:19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</row>
    <row r="909" spans="1:19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</row>
    <row r="910" spans="1:19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</row>
    <row r="911" spans="1:19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</row>
    <row r="912" spans="1:19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</row>
    <row r="913" spans="1:19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</row>
    <row r="914" spans="1:19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</row>
    <row r="915" spans="1:19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</row>
    <row r="916" spans="1:19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</row>
    <row r="917" spans="1:19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</row>
    <row r="918" spans="1:19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</row>
    <row r="919" spans="1:19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</row>
    <row r="920" spans="1:19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</row>
    <row r="921" spans="1:19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</row>
    <row r="922" spans="1:19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</row>
    <row r="923" spans="1:19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</row>
    <row r="924" spans="1:19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</row>
    <row r="925" spans="1:19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</row>
    <row r="926" spans="1:19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</row>
    <row r="927" spans="1:19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</row>
    <row r="928" spans="1:19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</row>
    <row r="929" spans="1:19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</row>
    <row r="930" spans="1:19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</row>
    <row r="931" spans="1:19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</row>
    <row r="932" spans="1:19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</row>
    <row r="933" spans="1:19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</row>
    <row r="934" spans="1:19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</row>
    <row r="935" spans="1:19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</row>
    <row r="936" spans="1:19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</row>
    <row r="937" spans="1:19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</row>
    <row r="938" spans="1:19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</row>
    <row r="939" spans="1:19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</row>
    <row r="940" spans="1:19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</row>
    <row r="941" spans="1:19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</row>
    <row r="942" spans="1:19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</row>
    <row r="943" spans="1:19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</row>
    <row r="944" spans="1:19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</row>
    <row r="945" spans="1:19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</row>
    <row r="946" spans="1:19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</row>
    <row r="947" spans="1:19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</row>
    <row r="948" spans="1:19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</row>
    <row r="949" spans="1:19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</row>
    <row r="950" spans="1:19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</row>
    <row r="951" spans="1:19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</row>
    <row r="952" spans="1:19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</row>
    <row r="953" spans="1:19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</row>
    <row r="954" spans="1:19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</row>
    <row r="955" spans="1:19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</row>
    <row r="956" spans="1:19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</row>
    <row r="957" spans="1:19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</row>
    <row r="958" spans="1:19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</row>
    <row r="959" spans="1:19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</row>
    <row r="960" spans="1:19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</row>
    <row r="961" spans="1:19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</row>
    <row r="962" spans="1:19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</row>
    <row r="963" spans="1:19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</row>
    <row r="964" spans="1:19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</row>
    <row r="965" spans="1:19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</row>
    <row r="966" spans="1:19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</row>
    <row r="967" spans="1:19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</row>
    <row r="968" spans="1:19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</row>
    <row r="969" spans="1:19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</row>
    <row r="970" spans="1:19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</row>
    <row r="971" spans="1:19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</row>
    <row r="972" spans="1:19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</row>
    <row r="973" spans="1:19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</row>
    <row r="974" spans="1:19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</row>
    <row r="975" spans="1:19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</row>
    <row r="976" spans="1:19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</row>
    <row r="977" spans="1:19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</row>
    <row r="978" spans="1:19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</row>
    <row r="979" spans="1:19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</row>
    <row r="980" spans="1:19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</row>
    <row r="981" spans="1:19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</row>
    <row r="982" spans="1:19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</row>
    <row r="983" spans="1:19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</row>
    <row r="984" spans="1:19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</row>
    <row r="985" spans="1:19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</row>
    <row r="986" spans="1:19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</row>
    <row r="987" spans="1:19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</row>
    <row r="988" spans="1:19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</row>
    <row r="989" spans="1:19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</row>
    <row r="990" spans="1:19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</row>
    <row r="991" spans="1:19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</row>
    <row r="992" spans="1:19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</row>
    <row r="993" spans="1:19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</row>
    <row r="994" spans="1:19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</row>
    <row r="995" spans="1:19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</row>
    <row r="996" spans="1:19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</row>
    <row r="997" spans="1:19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</row>
    <row r="998" spans="1:19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</row>
    <row r="999" spans="1:19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</row>
    <row r="1000" spans="1:19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</row>
    <row r="1001" spans="1:19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</row>
    <row r="1002" spans="1:19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</row>
    <row r="1003" spans="1:19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</row>
    <row r="1004" spans="1:19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</row>
    <row r="1005" spans="1:19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</row>
    <row r="1006" spans="1:19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</row>
    <row r="1007" spans="1:19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</row>
    <row r="1008" spans="1:19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</row>
    <row r="1009" spans="1:19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</row>
    <row r="1010" spans="1:19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</row>
    <row r="1011" spans="1:19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</row>
    <row r="1012" spans="1:19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</row>
    <row r="1013" spans="1:19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</row>
    <row r="1014" spans="1:19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</row>
    <row r="1015" spans="1:19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</row>
    <row r="1016" spans="1:19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</row>
    <row r="1017" spans="1:19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</row>
    <row r="1018" spans="1:19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</row>
    <row r="1019" spans="1:19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</row>
    <row r="1020" spans="1:19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</row>
    <row r="1021" spans="1:19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</row>
    <row r="1022" spans="1:19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</row>
    <row r="1023" spans="1:19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</row>
    <row r="1024" spans="1:19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</row>
    <row r="1025" spans="1:19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</row>
    <row r="1026" spans="1:19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</row>
    <row r="1027" spans="1:19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</row>
    <row r="1028" spans="1:19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</row>
    <row r="1029" spans="1:19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</row>
    <row r="1030" spans="1:19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</row>
    <row r="1031" spans="1:19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</row>
    <row r="1032" spans="1:19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</row>
    <row r="1033" spans="1:19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</row>
    <row r="1034" spans="1:19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</row>
    <row r="1035" spans="1:19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</row>
    <row r="1036" spans="1:19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</row>
    <row r="1037" spans="1:19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</row>
    <row r="1038" spans="1:19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</row>
    <row r="1039" spans="1:19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</row>
    <row r="1040" spans="1:19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</row>
    <row r="1041" spans="1:19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</row>
    <row r="1042" spans="1:19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</row>
    <row r="1043" spans="1:19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</row>
    <row r="1044" spans="1:19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</row>
    <row r="1045" spans="1:19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</row>
    <row r="1046" spans="1:19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</row>
    <row r="1047" spans="1:19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</row>
    <row r="1048" spans="1:19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</row>
    <row r="1049" spans="1:19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</row>
    <row r="1050" spans="1:19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</row>
    <row r="1051" spans="1:19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</row>
    <row r="1052" spans="1:19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</row>
    <row r="1053" spans="1:19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</row>
    <row r="1054" spans="1:19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</row>
    <row r="1055" spans="1:19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</row>
    <row r="1056" spans="1:19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</row>
    <row r="1057" spans="1:19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</row>
    <row r="1058" spans="1:19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</row>
    <row r="1059" spans="1:19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</row>
    <row r="1060" spans="1:19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</row>
    <row r="1061" spans="1:19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</row>
    <row r="1062" spans="1:19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</row>
    <row r="1063" spans="1:19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</row>
    <row r="1064" spans="1:19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</row>
    <row r="1065" spans="1:19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</row>
    <row r="1066" spans="1:19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</row>
    <row r="1067" spans="1:19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</row>
    <row r="1068" spans="1:19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</row>
    <row r="1069" spans="1:19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</row>
    <row r="1070" spans="1:19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</row>
    <row r="1071" spans="1:19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</row>
    <row r="1072" spans="1:19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</row>
    <row r="1073" spans="1:19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</row>
    <row r="1074" spans="1:19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</row>
    <row r="1075" spans="1:19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</row>
    <row r="1076" spans="1:19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</row>
    <row r="1077" spans="1:19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</row>
    <row r="1078" spans="1:19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</row>
    <row r="1079" spans="1:19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</row>
    <row r="1080" spans="1:19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</row>
    <row r="1081" spans="1:19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</row>
    <row r="1082" spans="1:19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</row>
    <row r="1083" spans="1:19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</row>
    <row r="1084" spans="1:19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</row>
    <row r="1085" spans="1:19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</row>
    <row r="1086" spans="1:19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</row>
    <row r="1087" spans="1:19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</row>
    <row r="1088" spans="1:19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</row>
    <row r="1089" spans="1:19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</row>
    <row r="1090" spans="1:19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</row>
    <row r="1091" spans="1:19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</row>
    <row r="1092" spans="1:19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</row>
    <row r="1093" spans="1:19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</row>
    <row r="1094" spans="1:19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</row>
    <row r="1095" spans="1:19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</row>
    <row r="1096" spans="1:19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</row>
    <row r="1097" spans="1:19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</row>
    <row r="1098" spans="1:19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</row>
    <row r="1099" spans="1:19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</row>
    <row r="1100" spans="1:19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</row>
    <row r="1101" spans="1:19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</row>
    <row r="1102" spans="1:19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</row>
    <row r="1103" spans="1:19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</row>
    <row r="1104" spans="1:19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</row>
    <row r="1105" spans="1:19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</row>
    <row r="1106" spans="1:19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</row>
    <row r="1107" spans="1:19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</row>
    <row r="1108" spans="1:19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</row>
    <row r="1109" spans="1:19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</row>
    <row r="1110" spans="1:19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</row>
    <row r="1111" spans="1:19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</row>
    <row r="1112" spans="1:19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</row>
    <row r="1113" spans="1:19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</row>
    <row r="1114" spans="1:19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</row>
    <row r="1115" spans="1:19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</row>
    <row r="1116" spans="1:19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</row>
    <row r="1117" spans="1:19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</row>
    <row r="1118" spans="1:19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</row>
    <row r="1119" spans="1:19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</row>
    <row r="1120" spans="1:19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</row>
    <row r="1121" spans="1:19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</row>
    <row r="1122" spans="1:19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</row>
    <row r="1123" spans="1:19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</row>
    <row r="1124" spans="1:19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</row>
    <row r="1125" spans="1:19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</row>
    <row r="1126" spans="1:19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</row>
    <row r="1127" spans="1:19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</row>
    <row r="1128" spans="1:19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</row>
    <row r="1129" spans="1:19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</row>
    <row r="1130" spans="1:19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</row>
    <row r="1131" spans="1:19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</row>
    <row r="1132" spans="1:19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</row>
    <row r="1133" spans="1:19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</row>
    <row r="1134" spans="1:19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</row>
    <row r="1135" spans="1:19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</row>
    <row r="1136" spans="1:19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</row>
    <row r="1137" spans="1:19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</row>
    <row r="1138" spans="1:19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</row>
    <row r="1139" spans="1:19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</row>
    <row r="1140" spans="1:19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</row>
    <row r="1141" spans="1:19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</row>
    <row r="1142" spans="1:19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</row>
    <row r="1143" spans="1:19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</row>
    <row r="1144" spans="1:19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</row>
    <row r="1145" spans="1:19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</row>
    <row r="1146" spans="1:19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</row>
    <row r="1147" spans="1:19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</row>
    <row r="1148" spans="1:19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</row>
    <row r="1149" spans="1:19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</row>
    <row r="1150" spans="1:19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</row>
    <row r="1151" spans="1:19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</row>
    <row r="1152" spans="1:19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</row>
    <row r="1153" spans="1:19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</row>
    <row r="1154" spans="1:19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</row>
    <row r="1155" spans="1:19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</row>
    <row r="1156" spans="1:19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</row>
    <row r="1157" spans="1:19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</row>
    <row r="1158" spans="1:19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</row>
    <row r="1159" spans="1:19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</row>
    <row r="1160" spans="1:19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</row>
    <row r="1161" spans="1:19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</row>
    <row r="1162" spans="1:19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</row>
    <row r="1163" spans="1:19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</row>
    <row r="1164" spans="1:19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</row>
    <row r="1165" spans="1:19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</row>
    <row r="1166" spans="1:19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</row>
    <row r="1167" spans="1:19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</row>
    <row r="1168" spans="1:19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</row>
    <row r="1169" spans="1:19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</row>
    <row r="1170" spans="1:19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</row>
    <row r="1171" spans="1:19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</row>
    <row r="1172" spans="1:19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</row>
    <row r="1173" spans="1:19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</row>
    <row r="1174" spans="1:19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</row>
    <row r="1175" spans="1:19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</row>
    <row r="1176" spans="1:19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</row>
    <row r="1177" spans="1:19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</row>
    <row r="1178" spans="1:19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</row>
    <row r="1179" spans="1:19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</row>
    <row r="1180" spans="1:19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</row>
    <row r="1181" spans="1:19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</row>
    <row r="1182" spans="1:19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</row>
    <row r="1183" spans="1:19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</row>
    <row r="1184" spans="1:19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</row>
    <row r="1185" spans="1:19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</row>
    <row r="1186" spans="1:19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</row>
    <row r="1187" spans="1:19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</row>
    <row r="1188" spans="1:19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</row>
    <row r="1189" spans="1:19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</row>
    <row r="1190" spans="1:19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</row>
    <row r="1191" spans="1:19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</row>
    <row r="1192" spans="1:19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</row>
    <row r="1193" spans="1:19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</row>
    <row r="1194" spans="1:19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</row>
    <row r="1195" spans="1:19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</row>
    <row r="1196" spans="1:19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</row>
    <row r="1197" spans="1:19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</row>
    <row r="1198" spans="1:19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</row>
    <row r="1199" spans="1:19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</row>
    <row r="1200" spans="1:19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</row>
    <row r="1201" spans="1:19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</row>
    <row r="1202" spans="1:19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</row>
    <row r="1203" spans="1:19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</row>
    <row r="1204" spans="1:19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</row>
    <row r="1205" spans="1:19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</row>
    <row r="1206" spans="1:19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</row>
    <row r="1207" spans="1:19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</row>
    <row r="1208" spans="1:19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</row>
    <row r="1209" spans="1:19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</row>
    <row r="1210" spans="1:19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</row>
    <row r="1211" spans="1:19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</row>
    <row r="1212" spans="1:19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</row>
    <row r="1213" spans="1:19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</row>
    <row r="1214" spans="1:19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</row>
    <row r="1215" spans="1:19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</row>
    <row r="1216" spans="1:19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</row>
    <row r="1217" spans="1:19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</row>
    <row r="1218" spans="1:19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</row>
    <row r="1219" spans="1:19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</row>
    <row r="1220" spans="1:19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</row>
    <row r="1221" spans="1:19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</row>
    <row r="1222" spans="1:19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</row>
    <row r="1223" spans="1:19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</row>
    <row r="1224" spans="1:19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</row>
    <row r="1225" spans="1:19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</row>
    <row r="1226" spans="1:19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</row>
    <row r="1227" spans="1:19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</row>
    <row r="1228" spans="1:19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</row>
    <row r="1229" spans="1:19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</row>
    <row r="1230" spans="1:19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</row>
    <row r="1231" spans="1:19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</row>
    <row r="1232" spans="1:19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</row>
    <row r="1233" spans="1:19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</row>
    <row r="1234" spans="1:19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</row>
    <row r="1235" spans="1:19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</row>
    <row r="1236" spans="1:19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</row>
    <row r="1237" spans="1:19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</row>
    <row r="1238" spans="1:19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</row>
    <row r="1239" spans="1:19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</row>
    <row r="1240" spans="1:19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</row>
    <row r="1241" spans="1:19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</row>
    <row r="1242" spans="1:19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</row>
    <row r="1243" spans="1:19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</row>
    <row r="1244" spans="1:19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</row>
    <row r="1245" spans="1:19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</row>
    <row r="1246" spans="1:19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</row>
    <row r="1247" spans="1:19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</row>
    <row r="1248" spans="1:19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</row>
    <row r="1249" spans="1:19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</row>
    <row r="1250" spans="1:19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</row>
    <row r="1251" spans="1:19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</row>
    <row r="1252" spans="1:19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</row>
    <row r="1253" spans="1:19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</row>
    <row r="1254" spans="1:19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</row>
    <row r="1255" spans="1:19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</row>
    <row r="1256" spans="1:19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</row>
    <row r="1257" spans="1:19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</row>
    <row r="1258" spans="1:19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</row>
    <row r="1259" spans="1:19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</row>
    <row r="1260" spans="1:19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</row>
    <row r="1261" spans="1:19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</row>
    <row r="1262" spans="1:19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</row>
    <row r="1263" spans="1:19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</row>
    <row r="1264" spans="1:19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</row>
    <row r="1265" spans="1:19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</row>
    <row r="1266" spans="1:19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</row>
    <row r="1267" spans="1:19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</row>
    <row r="1268" spans="1:19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</row>
    <row r="1269" spans="1:19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</row>
    <row r="1270" spans="1:19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</row>
    <row r="1271" spans="1:19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</row>
    <row r="1272" spans="1:19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</row>
    <row r="1273" spans="1:19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</row>
    <row r="1274" spans="1:19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</row>
    <row r="1275" spans="1:19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</row>
    <row r="1276" spans="1:19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</row>
    <row r="1277" spans="1:19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</row>
    <row r="1278" spans="1:19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</row>
    <row r="1279" spans="1:19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</row>
    <row r="1280" spans="1:19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</row>
    <row r="1281" spans="1:19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</row>
    <row r="1282" spans="1:19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</row>
    <row r="1283" spans="1:19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</row>
    <row r="1284" spans="1:19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</row>
    <row r="1285" spans="1:19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</row>
    <row r="1286" spans="1:19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</row>
    <row r="1287" spans="1:19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</row>
    <row r="1288" spans="1:19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</row>
    <row r="1289" spans="1:19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</row>
    <row r="1290" spans="1:19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</row>
    <row r="1291" spans="1:19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</row>
    <row r="1292" spans="1:19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</row>
    <row r="1293" spans="1:19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</row>
    <row r="1294" spans="1:19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</row>
    <row r="1295" spans="1:19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</row>
    <row r="1296" spans="1:19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</row>
    <row r="1297" spans="1:19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</row>
    <row r="1298" spans="1:19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</row>
    <row r="1299" spans="1:19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</row>
    <row r="1300" spans="1:19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</row>
    <row r="1301" spans="1:19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</row>
    <row r="1302" spans="1:19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</row>
    <row r="1303" spans="1:19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</row>
    <row r="1304" spans="1:19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</row>
    <row r="1305" spans="1:19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</row>
    <row r="1306" spans="1:19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</row>
    <row r="1307" spans="1:19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</row>
    <row r="1308" spans="1:19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</row>
    <row r="1309" spans="1:19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</row>
    <row r="1310" spans="1:19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</row>
    <row r="1311" spans="1:19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</row>
    <row r="1312" spans="1:19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</row>
    <row r="1313" spans="1:19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</row>
    <row r="1314" spans="1:19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</row>
    <row r="1315" spans="1:19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</row>
    <row r="1316" spans="1:19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</row>
    <row r="1317" spans="1:19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</row>
    <row r="1318" spans="1:19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</row>
    <row r="1319" spans="1:19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</row>
    <row r="1320" spans="1:19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</row>
    <row r="1321" spans="1:19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</row>
    <row r="1322" spans="1:19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</row>
    <row r="1323" spans="1:19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</row>
    <row r="1324" spans="1:19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</row>
    <row r="1325" spans="1:19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</row>
    <row r="1326" spans="1:19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</row>
    <row r="1327" spans="1:19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</row>
    <row r="1328" spans="1:19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</row>
    <row r="1329" spans="1:19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</row>
    <row r="1330" spans="1:19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</row>
    <row r="1331" spans="1:19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</row>
    <row r="1332" spans="1:19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</row>
    <row r="1333" spans="1:19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</row>
    <row r="1334" spans="1:19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</row>
    <row r="1335" spans="1:19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</row>
    <row r="1336" spans="1:19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</row>
    <row r="1337" spans="1:19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</row>
    <row r="1338" spans="1:19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</row>
    <row r="1339" spans="1:19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</row>
    <row r="1340" spans="1:19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</row>
    <row r="1341" spans="1:19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</row>
    <row r="1342" spans="1:19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</row>
    <row r="1343" spans="1:19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</row>
    <row r="1344" spans="1:19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</row>
    <row r="1345" spans="1:19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</row>
    <row r="1346" spans="1:19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</row>
    <row r="1347" spans="1:19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</row>
    <row r="1348" spans="1:19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</row>
    <row r="1349" spans="1:19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</row>
    <row r="1350" spans="1:19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</row>
    <row r="1351" spans="1:19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</row>
    <row r="1352" spans="1:19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</row>
    <row r="1353" spans="1:19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</row>
    <row r="1354" spans="1:19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</row>
    <row r="1355" spans="1:19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</row>
    <row r="1356" spans="1:19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</row>
    <row r="1357" spans="1:19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</row>
    <row r="1358" spans="1:19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</row>
    <row r="1359" spans="1:19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</row>
    <row r="1360" spans="1:19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</row>
    <row r="1361" spans="1:19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</row>
    <row r="1362" spans="1:19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</row>
    <row r="1363" spans="1:19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</row>
    <row r="1364" spans="1:19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</row>
    <row r="1365" spans="1:19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</row>
    <row r="1366" spans="1:19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</row>
    <row r="1367" spans="1:19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</row>
    <row r="1368" spans="1:19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</row>
    <row r="1369" spans="1:19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</row>
    <row r="1370" spans="1:19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</row>
    <row r="1371" spans="1:19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</row>
    <row r="1372" spans="1:19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</row>
    <row r="1373" spans="1:19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</row>
    <row r="1374" spans="1:19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</row>
    <row r="1375" spans="1:19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</row>
    <row r="1376" spans="1:19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</row>
    <row r="1377" spans="1:19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</row>
    <row r="1378" spans="1:19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</row>
    <row r="1379" spans="1:19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</row>
    <row r="1380" spans="1:19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</row>
    <row r="1381" spans="1:19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</row>
    <row r="1382" spans="1:19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</row>
    <row r="1383" spans="1:19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</row>
    <row r="1384" spans="1:19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</row>
    <row r="1385" spans="1:19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</row>
    <row r="1386" spans="1:19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</row>
    <row r="1387" spans="1:19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</row>
    <row r="1388" spans="1:19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</row>
    <row r="1389" spans="1:19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</row>
    <row r="1390" spans="1:19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</row>
    <row r="1391" spans="1:19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</row>
    <row r="1392" spans="1:19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</row>
    <row r="1393" spans="1:19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</row>
    <row r="1394" spans="1:19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</row>
    <row r="1395" spans="1:19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</row>
    <row r="1396" spans="1:19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</row>
    <row r="1397" spans="1:19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</row>
    <row r="1398" spans="1:19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</row>
    <row r="1399" spans="1:19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</row>
    <row r="1400" spans="1:19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</row>
    <row r="1401" spans="1:19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</row>
    <row r="1402" spans="1:19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</row>
    <row r="1403" spans="1:19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</row>
    <row r="1404" spans="1:19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</row>
    <row r="1405" spans="1:19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</row>
    <row r="1406" spans="1:19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</row>
    <row r="1407" spans="1:19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</row>
    <row r="1408" spans="1:19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</row>
    <row r="1409" spans="1:19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</row>
    <row r="1410" spans="1:19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</row>
    <row r="1411" spans="1:19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</row>
    <row r="1412" spans="1:19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</row>
    <row r="1413" spans="1:19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</row>
    <row r="1414" spans="1:19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</row>
    <row r="1415" spans="1:19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</row>
    <row r="1416" spans="1:19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</row>
    <row r="1417" spans="1:19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</row>
    <row r="1418" spans="1:19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</row>
    <row r="1419" spans="1:19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</row>
    <row r="1420" spans="1:19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</row>
    <row r="1421" spans="1:19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</row>
    <row r="1422" spans="1:19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</row>
    <row r="1423" spans="1:19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</row>
    <row r="1424" spans="1:19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</row>
    <row r="1425" spans="1:19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</row>
    <row r="1426" spans="1:19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</row>
    <row r="1427" spans="1:19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</row>
    <row r="1428" spans="1:19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</row>
    <row r="1429" spans="1:19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</row>
    <row r="1430" spans="1:19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</row>
    <row r="1431" spans="1:19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</row>
    <row r="1432" spans="1:19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</row>
    <row r="1433" spans="1:19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</row>
    <row r="1434" spans="1:19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</row>
    <row r="1435" spans="1:19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</row>
    <row r="1436" spans="1:19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</row>
    <row r="1437" spans="1:19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</row>
    <row r="1438" spans="1:19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</row>
    <row r="1439" spans="1:19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</row>
    <row r="1440" spans="1:19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</row>
    <row r="1441" spans="1:19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</row>
    <row r="1442" spans="1:19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</row>
    <row r="1443" spans="1:19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</row>
    <row r="1444" spans="1:19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</row>
    <row r="1445" spans="1:19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</row>
    <row r="1446" spans="1:19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</row>
    <row r="1447" spans="1:19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</row>
    <row r="1448" spans="1:19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</row>
    <row r="1449" spans="1:19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</row>
    <row r="1450" spans="1:19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</row>
    <row r="1451" spans="1:19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</row>
    <row r="1452" spans="1:19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</row>
    <row r="1453" spans="1:19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</row>
    <row r="1454" spans="1:19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</row>
    <row r="1455" spans="1:19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</row>
    <row r="1456" spans="1:19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</row>
    <row r="1457" spans="1:19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</row>
    <row r="1458" spans="1:19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</row>
    <row r="1459" spans="1:19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</row>
    <row r="1460" spans="1:19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</row>
    <row r="1461" spans="1:19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</row>
    <row r="1462" spans="1:19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</row>
    <row r="1463" spans="1:19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</row>
    <row r="1464" spans="1:19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</row>
    <row r="1465" spans="1:19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</row>
    <row r="1466" spans="1:19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</row>
    <row r="1467" spans="1:19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</row>
    <row r="1468" spans="1:19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</row>
    <row r="1469" spans="1:19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</row>
    <row r="1470" spans="1:19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</row>
    <row r="1471" spans="1:19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</row>
    <row r="1472" spans="1:19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</row>
    <row r="1473" spans="1:19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</row>
    <row r="1474" spans="1:19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</row>
    <row r="1475" spans="1:19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</row>
    <row r="1476" spans="1:19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</row>
    <row r="1477" spans="1:19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</row>
    <row r="1478" spans="1:19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</row>
    <row r="1479" spans="1:19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</row>
    <row r="1480" spans="1:19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</row>
    <row r="1481" spans="1:19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</row>
    <row r="1482" spans="1:19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</row>
    <row r="1483" spans="1:19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</row>
    <row r="1484" spans="1:19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</row>
    <row r="1485" spans="1:19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</row>
    <row r="1486" spans="1:19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</row>
    <row r="1487" spans="1:19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</row>
    <row r="1488" spans="1:19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</row>
    <row r="1489" spans="1:19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</row>
    <row r="1490" spans="1:19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</row>
    <row r="1491" spans="1:19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</row>
    <row r="1492" spans="1:19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</row>
    <row r="1493" spans="1:19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</row>
    <row r="1494" spans="1:19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</row>
    <row r="1495" spans="1:19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</row>
    <row r="1496" spans="1:19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</row>
    <row r="1497" spans="1:19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</row>
    <row r="1498" spans="1:19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</row>
    <row r="1499" spans="1:19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</row>
    <row r="1500" spans="1:19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</row>
    <row r="1501" spans="1:19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</row>
    <row r="1502" spans="1:19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</row>
    <row r="1503" spans="1:19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</row>
    <row r="1504" spans="1:19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</row>
    <row r="1505" spans="1:19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</row>
    <row r="1506" spans="1:19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</row>
    <row r="1507" spans="1:19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</row>
    <row r="1508" spans="1:19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</row>
    <row r="1509" spans="1:19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</row>
    <row r="1510" spans="1:19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</row>
    <row r="1511" spans="1:19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</row>
    <row r="1512" spans="1:19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</row>
    <row r="1513" spans="1:19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</row>
    <row r="1514" spans="1:19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</row>
    <row r="1515" spans="1:19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</row>
    <row r="1516" spans="1:19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</row>
    <row r="1517" spans="1:19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</row>
    <row r="1518" spans="1:19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</row>
    <row r="1519" spans="1:19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</row>
    <row r="1520" spans="1:19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</row>
    <row r="1521" spans="1:19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</row>
    <row r="1522" spans="1:19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</row>
    <row r="1523" spans="1:19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</row>
    <row r="1524" spans="1:19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</row>
    <row r="1525" spans="1:19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</row>
    <row r="1526" spans="1:19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</row>
    <row r="1527" spans="1:19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</row>
    <row r="1528" spans="1:19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</row>
    <row r="1529" spans="1:19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</row>
    <row r="1530" spans="1:19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</row>
    <row r="1531" spans="1:19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</row>
    <row r="1532" spans="1:19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</row>
    <row r="1533" spans="1:19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</row>
    <row r="1534" spans="1:19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</row>
    <row r="1535" spans="1:19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</row>
    <row r="1536" spans="1:19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</row>
    <row r="1537" spans="1:19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</row>
    <row r="1538" spans="1:19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</row>
    <row r="1539" spans="1:19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</row>
    <row r="1540" spans="1:19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</row>
    <row r="1541" spans="1:19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</row>
    <row r="1542" spans="1:19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</row>
    <row r="1543" spans="1:19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</row>
    <row r="1544" spans="1:19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</row>
    <row r="1545" spans="1:19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</row>
    <row r="1546" spans="1:19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</row>
    <row r="1547" spans="1:19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</row>
    <row r="1548" spans="1:19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</row>
    <row r="1549" spans="1:19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</row>
    <row r="1550" spans="1:19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</row>
    <row r="1551" spans="1:19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</row>
    <row r="1552" spans="1:19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</row>
    <row r="1553" spans="1:19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</row>
    <row r="1554" spans="1:19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</row>
    <row r="1555" spans="1:19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</row>
    <row r="1556" spans="1:19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</row>
    <row r="1557" spans="1:19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</row>
    <row r="1558" spans="1:19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</row>
    <row r="1559" spans="1:19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</row>
    <row r="1560" spans="1:19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</row>
    <row r="1561" spans="1:19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</row>
    <row r="1562" spans="1:19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</row>
    <row r="1563" spans="1:19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</row>
    <row r="1564" spans="1:19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</row>
    <row r="1565" spans="1:19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</row>
    <row r="1566" spans="1:19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</row>
    <row r="1567" spans="1:19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</row>
    <row r="1568" spans="1:19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</row>
    <row r="1569" spans="1:19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</row>
    <row r="1570" spans="1:19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</row>
    <row r="1571" spans="1:19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</row>
    <row r="1572" spans="1:19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</row>
    <row r="1573" spans="1:19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</row>
    <row r="1574" spans="1:19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</row>
    <row r="1575" spans="1:19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</row>
    <row r="1576" spans="1:19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</row>
    <row r="1577" spans="1:19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</row>
    <row r="1578" spans="1:19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</row>
    <row r="1579" spans="1:19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</row>
    <row r="1580" spans="1:19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</row>
    <row r="1581" spans="1:19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</row>
    <row r="1582" spans="1:19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</row>
    <row r="1583" spans="1:19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</row>
    <row r="1584" spans="1:19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</row>
    <row r="1585" spans="1:19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</row>
    <row r="1586" spans="1:19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</row>
    <row r="1587" spans="1:19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</row>
    <row r="1588" spans="1:19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</row>
    <row r="1589" spans="1:19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</row>
    <row r="1590" spans="1:19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</row>
    <row r="1591" spans="1:19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</row>
    <row r="1592" spans="1:19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</row>
    <row r="1593" spans="1:19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</row>
    <row r="1594" spans="1:19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</row>
    <row r="1595" spans="1:19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</row>
    <row r="1596" spans="1:19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</row>
    <row r="1597" spans="1:19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</row>
    <row r="1598" spans="1:19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</row>
    <row r="1599" spans="1:19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</row>
    <row r="1600" spans="1:19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</row>
    <row r="1601" spans="1:19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</row>
    <row r="1602" spans="1:19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</row>
    <row r="1603" spans="1:19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</row>
    <row r="1604" spans="1:19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</row>
    <row r="1605" spans="1:19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</row>
    <row r="1606" spans="1:19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</row>
    <row r="1607" spans="1:19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</row>
    <row r="1608" spans="1:19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</row>
    <row r="1609" spans="1:19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</row>
    <row r="1610" spans="1:19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</row>
    <row r="1611" spans="1:19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</row>
    <row r="1612" spans="1:19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</row>
    <row r="1613" spans="1:19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</row>
    <row r="1614" spans="1:19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</row>
    <row r="1615" spans="1:19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</row>
    <row r="1616" spans="1:19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</row>
    <row r="1617" spans="1:19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</row>
    <row r="1618" spans="1:19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</row>
    <row r="1619" spans="1:19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</row>
    <row r="1620" spans="1:19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4"/>
    </row>
    <row r="1621" spans="1:19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</row>
    <row r="1622" spans="1:19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</row>
    <row r="1623" spans="1:19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</row>
    <row r="1624" spans="1:19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14"/>
    </row>
    <row r="1625" spans="1:19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14"/>
    </row>
    <row r="1626" spans="1:19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14"/>
    </row>
    <row r="1627" spans="1:19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</row>
    <row r="1628" spans="1:19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</row>
    <row r="1629" spans="1:19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</row>
    <row r="1630" spans="1:19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14"/>
    </row>
    <row r="1631" spans="1:19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</row>
    <row r="1632" spans="1:19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</row>
    <row r="1633" spans="1:19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</row>
    <row r="1634" spans="1:19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14"/>
    </row>
    <row r="1635" spans="1:19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14"/>
    </row>
    <row r="1636" spans="1:19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14"/>
    </row>
    <row r="1637" spans="1:19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</row>
    <row r="1638" spans="1:19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</row>
    <row r="1639" spans="1:19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</row>
    <row r="1640" spans="1:19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</row>
    <row r="1641" spans="1:19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</row>
    <row r="1642" spans="1:19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</row>
    <row r="1643" spans="1:19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</row>
    <row r="1644" spans="1:19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14"/>
    </row>
    <row r="1645" spans="1:19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14"/>
    </row>
    <row r="1646" spans="1:19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</row>
    <row r="1647" spans="1:19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</row>
    <row r="1648" spans="1:19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</row>
    <row r="1649" spans="1:19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</row>
    <row r="1650" spans="1:19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14"/>
    </row>
    <row r="1651" spans="1:19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</row>
    <row r="1652" spans="1:19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</row>
    <row r="1653" spans="1:19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</row>
    <row r="1654" spans="1:19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</row>
    <row r="1655" spans="1:19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</row>
    <row r="1656" spans="1:19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</row>
    <row r="1657" spans="1:19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</row>
    <row r="1658" spans="1:19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</row>
    <row r="1659" spans="1:19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</row>
    <row r="1660" spans="1:19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</row>
    <row r="1661" spans="1:19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</row>
    <row r="1662" spans="1:19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</row>
    <row r="1663" spans="1:19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</row>
    <row r="1664" spans="1:19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</row>
    <row r="1665" spans="1:19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</row>
    <row r="1666" spans="1:19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14"/>
    </row>
    <row r="1667" spans="1:19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</row>
    <row r="1668" spans="1:19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</row>
    <row r="1669" spans="1:19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</row>
    <row r="1670" spans="1:19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</row>
    <row r="1671" spans="1:19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</row>
    <row r="1672" spans="1:19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</row>
    <row r="1673" spans="1:19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</row>
    <row r="1674" spans="1:19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</row>
    <row r="1675" spans="1:19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</row>
    <row r="1676" spans="1:19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</row>
    <row r="1677" spans="1:19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</row>
    <row r="1678" spans="1:19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</row>
    <row r="1679" spans="1:19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</row>
    <row r="1680" spans="1:19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</row>
    <row r="1681" spans="1:19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</row>
    <row r="1682" spans="1:19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</row>
    <row r="1683" spans="1:19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</row>
    <row r="1684" spans="1:19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14"/>
    </row>
    <row r="1685" spans="1:19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</row>
    <row r="1686" spans="1:19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</row>
    <row r="1687" spans="1:19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</row>
    <row r="1688" spans="1:19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</row>
    <row r="1689" spans="1:19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</row>
    <row r="1690" spans="1:19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</row>
    <row r="1691" spans="1:19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</row>
    <row r="1692" spans="1:19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</row>
    <row r="1693" spans="1:19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</row>
    <row r="1694" spans="1:19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</row>
    <row r="1695" spans="1:19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14"/>
    </row>
    <row r="1696" spans="1:19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</row>
    <row r="1697" spans="1:19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</row>
    <row r="1698" spans="1:19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</row>
    <row r="1699" spans="1:19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</row>
    <row r="1700" spans="1:19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</row>
    <row r="1701" spans="1:19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</row>
    <row r="1702" spans="1:19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</row>
    <row r="1703" spans="1:19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</row>
    <row r="1704" spans="1:19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</row>
    <row r="1705" spans="1:19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</row>
    <row r="1706" spans="1:19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</row>
    <row r="1707" spans="1:19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</row>
    <row r="1708" spans="1:19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</row>
    <row r="1709" spans="1:19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</row>
    <row r="1710" spans="1:19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</row>
    <row r="1711" spans="1:19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</row>
    <row r="1712" spans="1:19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</row>
    <row r="1713" spans="1:19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</row>
    <row r="1714" spans="1:19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</row>
    <row r="1715" spans="1:19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14"/>
    </row>
    <row r="1716" spans="1:19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4"/>
      <c r="R1716" s="14"/>
      <c r="S1716" s="14"/>
    </row>
    <row r="1717" spans="1:19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</row>
    <row r="1718" spans="1:19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</row>
    <row r="1719" spans="1:19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</row>
    <row r="1720" spans="1:19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</row>
    <row r="1721" spans="1:19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</row>
    <row r="1722" spans="1:19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</row>
    <row r="1723" spans="1:19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</row>
    <row r="1724" spans="1:19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14"/>
    </row>
    <row r="1725" spans="1:19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14"/>
    </row>
    <row r="1726" spans="1:19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4"/>
      <c r="R1726" s="14"/>
      <c r="S1726" s="14"/>
    </row>
    <row r="1727" spans="1:19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</row>
    <row r="1728" spans="1:19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</row>
    <row r="1729" spans="1:19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</row>
    <row r="1730" spans="1:19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</row>
    <row r="1731" spans="1:19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</row>
    <row r="1732" spans="1:19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</row>
    <row r="1733" spans="1:19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</row>
    <row r="1734" spans="1:19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</row>
    <row r="1735" spans="1:19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14"/>
    </row>
    <row r="1736" spans="1:19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</row>
    <row r="1737" spans="1:19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</row>
    <row r="1738" spans="1:19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</row>
    <row r="1739" spans="1:19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</row>
    <row r="1740" spans="1:19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4"/>
      <c r="R1740" s="14"/>
      <c r="S1740" s="14"/>
    </row>
    <row r="1741" spans="1:19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</row>
    <row r="1742" spans="1:19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</row>
    <row r="1743" spans="1:19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</row>
    <row r="1744" spans="1:19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</row>
    <row r="1745" spans="1:19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</row>
    <row r="1746" spans="1:19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</row>
    <row r="1747" spans="1:19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</row>
    <row r="1748" spans="1:19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</row>
    <row r="1749" spans="1:19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</row>
    <row r="1750" spans="1:19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/>
      <c r="R1750" s="14"/>
      <c r="S1750" s="14"/>
    </row>
    <row r="1751" spans="1:19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</row>
    <row r="1752" spans="1:19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</row>
    <row r="1753" spans="1:19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</row>
    <row r="1754" spans="1:19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</row>
    <row r="1755" spans="1:19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14"/>
    </row>
    <row r="1756" spans="1:19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</row>
    <row r="1757" spans="1:19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</row>
    <row r="1758" spans="1:19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</row>
    <row r="1759" spans="1:19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</row>
    <row r="1760" spans="1:19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14"/>
    </row>
    <row r="1761" spans="1:19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</row>
    <row r="1762" spans="1:19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</row>
    <row r="1763" spans="1:19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</row>
    <row r="1764" spans="1:19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</row>
    <row r="1765" spans="1:19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14"/>
    </row>
    <row r="1766" spans="1:19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</row>
    <row r="1767" spans="1:19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</row>
    <row r="1768" spans="1:19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</row>
    <row r="1769" spans="1:19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</row>
    <row r="1770" spans="1:19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  <c r="S1770" s="14"/>
    </row>
    <row r="1771" spans="1:19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</row>
    <row r="1772" spans="1:19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</row>
    <row r="1773" spans="1:19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</row>
    <row r="1774" spans="1:19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</row>
    <row r="1775" spans="1:19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</row>
    <row r="1776" spans="1:19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</row>
    <row r="1777" spans="1:19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</row>
    <row r="1778" spans="1:19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</row>
    <row r="1779" spans="1:19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</row>
    <row r="1780" spans="1:19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4"/>
      <c r="R1780" s="14"/>
      <c r="S1780" s="14"/>
    </row>
    <row r="1781" spans="1:19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</row>
    <row r="1782" spans="1:19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</row>
    <row r="1783" spans="1:19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</row>
    <row r="1784" spans="1:19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</row>
    <row r="1785" spans="1:19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</row>
    <row r="1786" spans="1:19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</row>
    <row r="1787" spans="1:19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</row>
    <row r="1788" spans="1:19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</row>
    <row r="1789" spans="1:19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</row>
    <row r="1790" spans="1:19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</row>
    <row r="1791" spans="1:19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</row>
    <row r="1792" spans="1:19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</row>
    <row r="1793" spans="1:19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</row>
    <row r="1794" spans="1:19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</row>
    <row r="1795" spans="1:19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</row>
    <row r="1796" spans="1:19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</row>
    <row r="1797" spans="1:19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</row>
    <row r="1798" spans="1:19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</row>
    <row r="1799" spans="1:19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</row>
    <row r="1800" spans="1:19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</row>
    <row r="1801" spans="1:19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</row>
    <row r="1802" spans="1:19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</row>
    <row r="1803" spans="1:19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</row>
    <row r="1804" spans="1:19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</row>
    <row r="1805" spans="1:19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14"/>
    </row>
    <row r="1806" spans="1:19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</row>
    <row r="1807" spans="1:19">
      <c r="A1807" s="14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</row>
    <row r="1808" spans="1:19">
      <c r="A1808" s="14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</row>
    <row r="1809" spans="1:19">
      <c r="A1809" s="14"/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</row>
    <row r="1810" spans="1:19">
      <c r="A1810" s="14"/>
      <c r="B1810" s="14"/>
      <c r="C1810" s="14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</row>
    <row r="1811" spans="1:19">
      <c r="A1811" s="14"/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</row>
    <row r="1812" spans="1:19">
      <c r="A1812" s="14"/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</row>
    <row r="1813" spans="1:19">
      <c r="A1813" s="14"/>
      <c r="B1813" s="14"/>
      <c r="C1813" s="14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</row>
    <row r="1814" spans="1:19">
      <c r="A1814" s="14"/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</row>
    <row r="1815" spans="1:19">
      <c r="A1815" s="14"/>
      <c r="B1815" s="14"/>
      <c r="C1815" s="14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</row>
    <row r="1816" spans="1:19">
      <c r="A1816" s="14"/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</row>
    <row r="1817" spans="1:19">
      <c r="A1817" s="14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</row>
    <row r="1818" spans="1:19">
      <c r="A1818" s="14"/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</row>
    <row r="1819" spans="1:19">
      <c r="A1819" s="14"/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</row>
    <row r="1820" spans="1:19">
      <c r="A1820" s="14"/>
      <c r="B1820" s="14"/>
      <c r="C1820" s="14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14"/>
    </row>
    <row r="1821" spans="1:19">
      <c r="A1821" s="14"/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</row>
    <row r="1822" spans="1:19">
      <c r="A1822" s="14"/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</row>
    <row r="1823" spans="1:19">
      <c r="A1823" s="14"/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</row>
    <row r="1824" spans="1:19">
      <c r="A1824" s="14"/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</row>
    <row r="1825" spans="1:19">
      <c r="A1825" s="14"/>
      <c r="B1825" s="14"/>
      <c r="C1825" s="14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</row>
    <row r="1826" spans="1:19">
      <c r="A1826" s="14"/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</row>
    <row r="1827" spans="1:19">
      <c r="A1827" s="14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</row>
    <row r="1828" spans="1:19">
      <c r="A1828" s="14"/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</row>
    <row r="1829" spans="1:19">
      <c r="A1829" s="14"/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</row>
    <row r="1830" spans="1:19">
      <c r="A1830" s="14"/>
      <c r="B1830" s="14"/>
      <c r="C1830" s="14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14"/>
    </row>
    <row r="1831" spans="1:19">
      <c r="A1831" s="14"/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</row>
    <row r="1832" spans="1:19">
      <c r="A1832" s="14"/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</row>
    <row r="1833" spans="1:19">
      <c r="A1833" s="14"/>
      <c r="B1833" s="14"/>
      <c r="C1833" s="14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</row>
    <row r="1834" spans="1:19">
      <c r="A1834" s="14"/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</row>
    <row r="1835" spans="1:19">
      <c r="A1835" s="14"/>
      <c r="B1835" s="14"/>
      <c r="C1835" s="14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</row>
    <row r="1836" spans="1:19">
      <c r="A1836" s="14"/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</row>
    <row r="1837" spans="1:19">
      <c r="A1837" s="14"/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</row>
    <row r="1838" spans="1:19">
      <c r="A1838" s="14"/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</row>
    <row r="1839" spans="1:19">
      <c r="A1839" s="14"/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</row>
    <row r="1840" spans="1:19">
      <c r="A1840" s="14"/>
      <c r="B1840" s="14"/>
      <c r="C1840" s="14"/>
      <c r="D1840" s="14"/>
      <c r="E1840" s="14"/>
      <c r="F1840" s="14"/>
      <c r="G1840" s="14"/>
      <c r="H1840" s="14"/>
      <c r="I1840" s="14"/>
      <c r="J1840" s="14"/>
      <c r="K1840" s="14"/>
      <c r="L1840" s="14"/>
      <c r="M1840" s="14"/>
      <c r="N1840" s="14"/>
      <c r="O1840" s="14"/>
      <c r="P1840" s="14"/>
      <c r="Q1840" s="14"/>
      <c r="R1840" s="14"/>
      <c r="S1840" s="14"/>
    </row>
    <row r="1841" spans="1:19">
      <c r="A1841" s="14"/>
      <c r="B1841" s="14"/>
      <c r="C1841" s="14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4"/>
      <c r="R1841" s="14"/>
      <c r="S1841" s="14"/>
    </row>
    <row r="1842" spans="1:19">
      <c r="A1842" s="14"/>
      <c r="B1842" s="14"/>
      <c r="C1842" s="14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4"/>
      <c r="R1842" s="14"/>
      <c r="S1842" s="14"/>
    </row>
    <row r="1843" spans="1:19">
      <c r="A1843" s="14"/>
      <c r="B1843" s="14"/>
      <c r="C1843" s="14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4"/>
      <c r="R1843" s="14"/>
      <c r="S1843" s="14"/>
    </row>
    <row r="1844" spans="1:19">
      <c r="A1844" s="14"/>
      <c r="B1844" s="14"/>
      <c r="C1844" s="14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4"/>
      <c r="R1844" s="14"/>
      <c r="S1844" s="14"/>
    </row>
    <row r="1845" spans="1:19">
      <c r="A1845" s="14"/>
      <c r="B1845" s="14"/>
      <c r="C1845" s="14"/>
      <c r="D1845" s="14"/>
      <c r="E1845" s="14"/>
      <c r="F1845" s="14"/>
      <c r="G1845" s="14"/>
      <c r="H1845" s="14"/>
      <c r="I1845" s="14"/>
      <c r="J1845" s="14"/>
      <c r="K1845" s="14"/>
      <c r="L1845" s="14"/>
      <c r="M1845" s="14"/>
      <c r="N1845" s="14"/>
      <c r="O1845" s="14"/>
      <c r="P1845" s="14"/>
      <c r="Q1845" s="14"/>
      <c r="R1845" s="14"/>
      <c r="S1845" s="14"/>
    </row>
    <row r="1846" spans="1:19">
      <c r="A1846" s="14"/>
      <c r="B1846" s="14"/>
      <c r="C1846" s="14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14"/>
    </row>
    <row r="1847" spans="1:19">
      <c r="A1847" s="14"/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</row>
    <row r="1848" spans="1:19">
      <c r="A1848" s="14"/>
      <c r="B1848" s="14"/>
      <c r="C1848" s="14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</row>
    <row r="1849" spans="1:19">
      <c r="A1849" s="14"/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</row>
    <row r="1850" spans="1:19">
      <c r="A1850" s="14"/>
      <c r="B1850" s="14"/>
      <c r="C1850" s="14"/>
      <c r="D1850" s="14"/>
      <c r="E1850" s="14"/>
      <c r="F1850" s="14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  <c r="Q1850" s="14"/>
      <c r="R1850" s="14"/>
      <c r="S1850" s="14"/>
    </row>
    <row r="1851" spans="1:19">
      <c r="A1851" s="14"/>
      <c r="B1851" s="14"/>
      <c r="C1851" s="14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4"/>
      <c r="R1851" s="14"/>
      <c r="S1851" s="14"/>
    </row>
    <row r="1852" spans="1:19">
      <c r="A1852" s="14"/>
      <c r="B1852" s="14"/>
      <c r="C1852" s="14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4"/>
      <c r="R1852" s="14"/>
      <c r="S1852" s="14"/>
    </row>
    <row r="1853" spans="1:19">
      <c r="A1853" s="14"/>
      <c r="B1853" s="14"/>
      <c r="C1853" s="14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4"/>
      <c r="R1853" s="14"/>
      <c r="S1853" s="14"/>
    </row>
    <row r="1854" spans="1:19">
      <c r="A1854" s="14"/>
      <c r="B1854" s="14"/>
      <c r="C1854" s="14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4"/>
      <c r="R1854" s="14"/>
      <c r="S1854" s="14"/>
    </row>
    <row r="1855" spans="1:19">
      <c r="A1855" s="14"/>
      <c r="B1855" s="14"/>
      <c r="C1855" s="14"/>
      <c r="D1855" s="14"/>
      <c r="E1855" s="14"/>
      <c r="F1855" s="14"/>
      <c r="G1855" s="14"/>
      <c r="H1855" s="14"/>
      <c r="I1855" s="14"/>
      <c r="J1855" s="14"/>
      <c r="K1855" s="14"/>
      <c r="L1855" s="14"/>
      <c r="M1855" s="14"/>
      <c r="N1855" s="14"/>
      <c r="O1855" s="14"/>
      <c r="P1855" s="14"/>
      <c r="Q1855" s="14"/>
      <c r="R1855" s="14"/>
      <c r="S1855" s="14"/>
    </row>
    <row r="1856" spans="1:19">
      <c r="A1856" s="14"/>
      <c r="B1856" s="14"/>
      <c r="C1856" s="14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4"/>
      <c r="R1856" s="14"/>
      <c r="S1856" s="14"/>
    </row>
    <row r="1857" spans="1:19">
      <c r="A1857" s="14"/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</row>
    <row r="1858" spans="1:19">
      <c r="A1858" s="14"/>
      <c r="B1858" s="14"/>
      <c r="C1858" s="14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</row>
    <row r="1859" spans="1:19">
      <c r="A1859" s="14"/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</row>
    <row r="1860" spans="1:19">
      <c r="A1860" s="14"/>
      <c r="B1860" s="14"/>
      <c r="C1860" s="14"/>
      <c r="D1860" s="14"/>
      <c r="E1860" s="14"/>
      <c r="F1860" s="14"/>
      <c r="G1860" s="14"/>
      <c r="H1860" s="14"/>
      <c r="I1860" s="14"/>
      <c r="J1860" s="14"/>
      <c r="K1860" s="14"/>
      <c r="L1860" s="14"/>
      <c r="M1860" s="14"/>
      <c r="N1860" s="14"/>
      <c r="O1860" s="14"/>
      <c r="P1860" s="14"/>
      <c r="Q1860" s="14"/>
      <c r="R1860" s="14"/>
      <c r="S1860" s="14"/>
    </row>
    <row r="1861" spans="1:19">
      <c r="A1861" s="14"/>
      <c r="B1861" s="14"/>
      <c r="C1861" s="14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4"/>
      <c r="R1861" s="14"/>
      <c r="S1861" s="14"/>
    </row>
    <row r="1862" spans="1:19">
      <c r="A1862" s="14"/>
      <c r="B1862" s="14"/>
      <c r="C1862" s="14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4"/>
      <c r="R1862" s="14"/>
      <c r="S1862" s="14"/>
    </row>
    <row r="1863" spans="1:19">
      <c r="A1863" s="14"/>
      <c r="B1863" s="14"/>
      <c r="C1863" s="14"/>
      <c r="D1863" s="14"/>
      <c r="E1863" s="14"/>
      <c r="F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  <c r="Q1863" s="14"/>
      <c r="R1863" s="14"/>
      <c r="S1863" s="14"/>
    </row>
    <row r="1864" spans="1:19">
      <c r="A1864" s="14"/>
      <c r="B1864" s="14"/>
      <c r="C1864" s="14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4"/>
      <c r="R1864" s="14"/>
      <c r="S1864" s="14"/>
    </row>
    <row r="1865" spans="1:19">
      <c r="A1865" s="14"/>
      <c r="B1865" s="14"/>
      <c r="C1865" s="14"/>
      <c r="D1865" s="14"/>
      <c r="E1865" s="14"/>
      <c r="F1865" s="14"/>
      <c r="G1865" s="14"/>
      <c r="H1865" s="14"/>
      <c r="I1865" s="14"/>
      <c r="J1865" s="14"/>
      <c r="K1865" s="14"/>
      <c r="L1865" s="14"/>
      <c r="M1865" s="14"/>
      <c r="N1865" s="14"/>
      <c r="O1865" s="14"/>
      <c r="P1865" s="14"/>
      <c r="Q1865" s="14"/>
      <c r="R1865" s="14"/>
      <c r="S1865" s="14"/>
    </row>
    <row r="1866" spans="1:19">
      <c r="A1866" s="14"/>
      <c r="B1866" s="14"/>
      <c r="C1866" s="14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4"/>
      <c r="R1866" s="14"/>
      <c r="S1866" s="14"/>
    </row>
    <row r="1867" spans="1:19">
      <c r="A1867" s="14"/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</row>
    <row r="1868" spans="1:19">
      <c r="A1868" s="14"/>
      <c r="B1868" s="14"/>
      <c r="C1868" s="14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</row>
    <row r="1869" spans="1:19">
      <c r="A1869" s="14"/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</row>
    <row r="1870" spans="1:19">
      <c r="A1870" s="14"/>
      <c r="B1870" s="14"/>
      <c r="C1870" s="14"/>
      <c r="D1870" s="14"/>
      <c r="E1870" s="14"/>
      <c r="F1870" s="14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  <c r="Q1870" s="14"/>
      <c r="R1870" s="14"/>
      <c r="S1870" s="14"/>
    </row>
    <row r="1871" spans="1:19">
      <c r="A1871" s="14"/>
      <c r="B1871" s="14"/>
      <c r="C1871" s="14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4"/>
      <c r="R1871" s="14"/>
      <c r="S1871" s="14"/>
    </row>
    <row r="1872" spans="1:19">
      <c r="A1872" s="14"/>
      <c r="B1872" s="14"/>
      <c r="C1872" s="14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4"/>
      <c r="R1872" s="14"/>
      <c r="S1872" s="14"/>
    </row>
    <row r="1873" spans="1:19">
      <c r="A1873" s="14"/>
      <c r="B1873" s="14"/>
      <c r="C1873" s="14"/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  <c r="Q1873" s="14"/>
      <c r="R1873" s="14"/>
      <c r="S1873" s="14"/>
    </row>
    <row r="1874" spans="1:19">
      <c r="A1874" s="14"/>
      <c r="B1874" s="14"/>
      <c r="C1874" s="14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4"/>
      <c r="R1874" s="14"/>
      <c r="S1874" s="14"/>
    </row>
    <row r="1875" spans="1:19">
      <c r="A1875" s="14"/>
      <c r="B1875" s="14"/>
      <c r="C1875" s="14"/>
      <c r="D1875" s="14"/>
      <c r="E1875" s="14"/>
      <c r="F1875" s="14"/>
      <c r="G1875" s="14"/>
      <c r="H1875" s="14"/>
      <c r="I1875" s="14"/>
      <c r="J1875" s="14"/>
      <c r="K1875" s="14"/>
      <c r="L1875" s="14"/>
      <c r="M1875" s="14"/>
      <c r="N1875" s="14"/>
      <c r="O1875" s="14"/>
      <c r="P1875" s="14"/>
      <c r="Q1875" s="14"/>
      <c r="R1875" s="14"/>
      <c r="S1875" s="14"/>
    </row>
    <row r="1876" spans="1:19">
      <c r="A1876" s="14"/>
      <c r="B1876" s="14"/>
      <c r="C1876" s="14"/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4"/>
      <c r="R1876" s="14"/>
      <c r="S1876" s="14"/>
    </row>
    <row r="1877" spans="1:19">
      <c r="A1877" s="14"/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</row>
    <row r="1878" spans="1:19">
      <c r="A1878" s="14"/>
      <c r="B1878" s="14"/>
      <c r="C1878" s="14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14"/>
    </row>
    <row r="1879" spans="1:19">
      <c r="A1879" s="14"/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</row>
    <row r="1880" spans="1:19">
      <c r="A1880" s="14"/>
      <c r="B1880" s="14"/>
      <c r="C1880" s="14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14"/>
    </row>
    <row r="1881" spans="1:19">
      <c r="A1881" s="14"/>
      <c r="B1881" s="14"/>
      <c r="C1881" s="14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4"/>
      <c r="R1881" s="14"/>
      <c r="S1881" s="14"/>
    </row>
    <row r="1882" spans="1:19">
      <c r="A1882" s="14"/>
      <c r="B1882" s="14"/>
      <c r="C1882" s="14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</row>
    <row r="1883" spans="1:19">
      <c r="A1883" s="14"/>
      <c r="B1883" s="14"/>
      <c r="C1883" s="14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4"/>
      <c r="R1883" s="14"/>
      <c r="S1883" s="14"/>
    </row>
    <row r="1884" spans="1:19">
      <c r="A1884" s="14"/>
      <c r="B1884" s="14"/>
      <c r="C1884" s="14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4"/>
      <c r="R1884" s="14"/>
      <c r="S1884" s="14"/>
    </row>
    <row r="1885" spans="1:19">
      <c r="A1885" s="14"/>
      <c r="B1885" s="14"/>
      <c r="C1885" s="14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4"/>
      <c r="R1885" s="14"/>
      <c r="S1885" s="14"/>
    </row>
    <row r="1886" spans="1:19">
      <c r="A1886" s="14"/>
      <c r="B1886" s="14"/>
      <c r="C1886" s="14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4"/>
      <c r="R1886" s="14"/>
      <c r="S1886" s="14"/>
    </row>
    <row r="1887" spans="1:19">
      <c r="A1887" s="14"/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</row>
    <row r="1888" spans="1:19">
      <c r="A1888" s="14"/>
      <c r="B1888" s="14"/>
      <c r="C1888" s="14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14"/>
    </row>
    <row r="1889" spans="1:19">
      <c r="A1889" s="14"/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</row>
    <row r="1890" spans="1:19">
      <c r="A1890" s="14"/>
      <c r="B1890" s="14"/>
      <c r="C1890" s="14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14"/>
    </row>
    <row r="1891" spans="1:19">
      <c r="A1891" s="14"/>
      <c r="B1891" s="14"/>
      <c r="C1891" s="14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  <c r="Q1891" s="14"/>
      <c r="R1891" s="14"/>
      <c r="S1891" s="14"/>
    </row>
    <row r="1892" spans="1:19">
      <c r="A1892" s="14"/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</row>
    <row r="1893" spans="1:19">
      <c r="A1893" s="14"/>
      <c r="B1893" s="14"/>
      <c r="C1893" s="14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</row>
    <row r="1894" spans="1:19">
      <c r="A1894" s="14"/>
      <c r="B1894" s="14"/>
      <c r="C1894" s="14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4"/>
      <c r="R1894" s="14"/>
      <c r="S1894" s="14"/>
    </row>
    <row r="1895" spans="1:19">
      <c r="A1895" s="14"/>
      <c r="B1895" s="14"/>
      <c r="C1895" s="14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4"/>
      <c r="R1895" s="14"/>
      <c r="S1895" s="14"/>
    </row>
    <row r="1896" spans="1:19">
      <c r="A1896" s="14"/>
      <c r="B1896" s="14"/>
      <c r="C1896" s="14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4"/>
      <c r="R1896" s="14"/>
      <c r="S1896" s="14"/>
    </row>
    <row r="1897" spans="1:19">
      <c r="A1897" s="14"/>
      <c r="B1897" s="14"/>
      <c r="C1897" s="14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</row>
    <row r="1898" spans="1:19">
      <c r="A1898" s="14"/>
      <c r="B1898" s="14"/>
      <c r="C1898" s="14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</row>
    <row r="1899" spans="1:19">
      <c r="A1899" s="14"/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</row>
    <row r="1900" spans="1:19">
      <c r="A1900" s="14"/>
      <c r="B1900" s="14"/>
      <c r="C1900" s="14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</row>
    <row r="1901" spans="1:19">
      <c r="A1901" s="14"/>
      <c r="B1901" s="14"/>
      <c r="C1901" s="14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4"/>
      <c r="R1901" s="14"/>
      <c r="S1901" s="14"/>
    </row>
    <row r="1902" spans="1:19">
      <c r="A1902" s="14"/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</row>
    <row r="1903" spans="1:19">
      <c r="A1903" s="14"/>
      <c r="B1903" s="14"/>
      <c r="C1903" s="14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</row>
    <row r="1904" spans="1:19">
      <c r="A1904" s="14"/>
      <c r="B1904" s="14"/>
      <c r="C1904" s="14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  <c r="Q1904" s="14"/>
      <c r="R1904" s="14"/>
      <c r="S1904" s="14"/>
    </row>
    <row r="1905" spans="1:19">
      <c r="A1905" s="14"/>
      <c r="B1905" s="14"/>
      <c r="C1905" s="14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4"/>
      <c r="R1905" s="14"/>
      <c r="S1905" s="14"/>
    </row>
    <row r="1906" spans="1:19">
      <c r="A1906" s="14"/>
      <c r="B1906" s="14"/>
      <c r="C1906" s="14"/>
      <c r="D1906" s="14"/>
      <c r="E1906" s="1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  <c r="Q1906" s="14"/>
      <c r="R1906" s="14"/>
      <c r="S1906" s="14"/>
    </row>
    <row r="1907" spans="1:19">
      <c r="A1907" s="14"/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</row>
    <row r="1908" spans="1:19">
      <c r="A1908" s="14"/>
      <c r="B1908" s="14"/>
      <c r="C1908" s="14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4"/>
      <c r="R1908" s="14"/>
      <c r="S1908" s="14"/>
    </row>
    <row r="1909" spans="1:19">
      <c r="A1909" s="14"/>
      <c r="B1909" s="14"/>
      <c r="C1909" s="14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</row>
    <row r="1910" spans="1:19">
      <c r="A1910" s="14"/>
      <c r="B1910" s="14"/>
      <c r="C1910" s="14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</row>
    <row r="1911" spans="1:19">
      <c r="A1911" s="14"/>
      <c r="B1911" s="14"/>
      <c r="C1911" s="14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  <c r="Q1911" s="14"/>
      <c r="R1911" s="14"/>
      <c r="S1911" s="14"/>
    </row>
    <row r="1912" spans="1:19">
      <c r="A1912" s="14"/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</row>
    <row r="1913" spans="1:19">
      <c r="A1913" s="14"/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</row>
    <row r="1914" spans="1:19">
      <c r="A1914" s="14"/>
      <c r="B1914" s="14"/>
      <c r="C1914" s="14"/>
      <c r="D1914" s="14"/>
      <c r="E1914" s="14"/>
      <c r="F1914" s="14"/>
      <c r="G1914" s="14"/>
      <c r="H1914" s="14"/>
      <c r="I1914" s="14"/>
      <c r="J1914" s="14"/>
      <c r="K1914" s="14"/>
      <c r="L1914" s="14"/>
      <c r="M1914" s="14"/>
      <c r="N1914" s="14"/>
      <c r="O1914" s="14"/>
      <c r="P1914" s="14"/>
      <c r="Q1914" s="14"/>
      <c r="R1914" s="14"/>
      <c r="S1914" s="14"/>
    </row>
    <row r="1915" spans="1:19">
      <c r="A1915" s="14"/>
      <c r="B1915" s="14"/>
      <c r="C1915" s="14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4"/>
      <c r="R1915" s="14"/>
      <c r="S1915" s="14"/>
    </row>
    <row r="1916" spans="1:19">
      <c r="A1916" s="14"/>
      <c r="B1916" s="14"/>
      <c r="C1916" s="14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  <c r="Q1916" s="14"/>
      <c r="R1916" s="14"/>
      <c r="S1916" s="14"/>
    </row>
    <row r="1917" spans="1:19">
      <c r="A1917" s="14"/>
      <c r="B1917" s="14"/>
      <c r="C1917" s="14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</row>
    <row r="1918" spans="1:19">
      <c r="A1918" s="14"/>
      <c r="B1918" s="14"/>
      <c r="C1918" s="14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4"/>
      <c r="R1918" s="14"/>
      <c r="S1918" s="14"/>
    </row>
    <row r="1919" spans="1:19">
      <c r="A1919" s="14"/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</row>
    <row r="1920" spans="1:19">
      <c r="A1920" s="14"/>
      <c r="B1920" s="14"/>
      <c r="C1920" s="14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14"/>
    </row>
    <row r="1921" spans="1:19">
      <c r="A1921" s="14"/>
      <c r="B1921" s="14"/>
      <c r="C1921" s="14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  <c r="Q1921" s="14"/>
      <c r="R1921" s="14"/>
      <c r="S1921" s="14"/>
    </row>
    <row r="1922" spans="1:19">
      <c r="A1922" s="14"/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</row>
    <row r="1923" spans="1:19">
      <c r="A1923" s="14"/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</row>
    <row r="1924" spans="1:19">
      <c r="A1924" s="14"/>
      <c r="B1924" s="14"/>
      <c r="C1924" s="14"/>
      <c r="D1924" s="14"/>
      <c r="E1924" s="14"/>
      <c r="F1924" s="14"/>
      <c r="G1924" s="14"/>
      <c r="H1924" s="14"/>
      <c r="I1924" s="14"/>
      <c r="J1924" s="14"/>
      <c r="K1924" s="14"/>
      <c r="L1924" s="14"/>
      <c r="M1924" s="14"/>
      <c r="N1924" s="14"/>
      <c r="O1924" s="14"/>
      <c r="P1924" s="14"/>
      <c r="Q1924" s="14"/>
      <c r="R1924" s="14"/>
      <c r="S1924" s="14"/>
    </row>
    <row r="1925" spans="1:19">
      <c r="A1925" s="14"/>
      <c r="B1925" s="14"/>
      <c r="C1925" s="14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14"/>
    </row>
    <row r="1926" spans="1:19">
      <c r="A1926" s="14"/>
      <c r="B1926" s="14"/>
      <c r="C1926" s="14"/>
      <c r="D1926" s="14"/>
      <c r="E1926" s="14"/>
      <c r="F1926" s="14"/>
      <c r="G1926" s="14"/>
      <c r="H1926" s="14"/>
      <c r="I1926" s="14"/>
      <c r="J1926" s="14"/>
      <c r="K1926" s="14"/>
      <c r="L1926" s="14"/>
      <c r="M1926" s="14"/>
      <c r="N1926" s="14"/>
      <c r="O1926" s="14"/>
      <c r="P1926" s="14"/>
      <c r="Q1926" s="14"/>
      <c r="R1926" s="14"/>
      <c r="S1926" s="14"/>
    </row>
    <row r="1927" spans="1:19">
      <c r="A1927" s="14"/>
      <c r="B1927" s="14"/>
      <c r="C1927" s="14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</row>
    <row r="1928" spans="1:19">
      <c r="A1928" s="14"/>
      <c r="B1928" s="14"/>
      <c r="C1928" s="14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14"/>
    </row>
    <row r="1929" spans="1:19">
      <c r="A1929" s="14"/>
      <c r="B1929" s="14"/>
      <c r="C1929" s="14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4"/>
      <c r="R1929" s="14"/>
      <c r="S1929" s="14"/>
    </row>
    <row r="1930" spans="1:19">
      <c r="A1930" s="14"/>
      <c r="B1930" s="14"/>
      <c r="C1930" s="14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14"/>
    </row>
    <row r="1931" spans="1:19">
      <c r="A1931" s="14"/>
      <c r="B1931" s="14"/>
      <c r="C1931" s="14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  <c r="Q1931" s="14"/>
      <c r="R1931" s="14"/>
      <c r="S1931" s="14"/>
    </row>
    <row r="1932" spans="1:19">
      <c r="A1932" s="14"/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</row>
    <row r="1933" spans="1:19">
      <c r="A1933" s="14"/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</row>
    <row r="1934" spans="1:19">
      <c r="A1934" s="14"/>
      <c r="B1934" s="14"/>
      <c r="C1934" s="14"/>
      <c r="D1934" s="14"/>
      <c r="E1934" s="14"/>
      <c r="F1934" s="14"/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  <c r="Q1934" s="14"/>
      <c r="R1934" s="14"/>
      <c r="S1934" s="14"/>
    </row>
    <row r="1935" spans="1:19">
      <c r="A1935" s="14"/>
      <c r="B1935" s="14"/>
      <c r="C1935" s="14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14"/>
    </row>
    <row r="1936" spans="1:19">
      <c r="A1936" s="14"/>
      <c r="B1936" s="14"/>
      <c r="C1936" s="14"/>
      <c r="D1936" s="14"/>
      <c r="E1936" s="14"/>
      <c r="F1936" s="14"/>
      <c r="G1936" s="14"/>
      <c r="H1936" s="14"/>
      <c r="I1936" s="14"/>
      <c r="J1936" s="14"/>
      <c r="K1936" s="14"/>
      <c r="L1936" s="14"/>
      <c r="M1936" s="14"/>
      <c r="N1936" s="14"/>
      <c r="O1936" s="14"/>
      <c r="P1936" s="14"/>
      <c r="Q1936" s="14"/>
      <c r="R1936" s="14"/>
      <c r="S1936" s="14"/>
    </row>
    <row r="1937" spans="1:19">
      <c r="A1937" s="14"/>
      <c r="B1937" s="14"/>
      <c r="C1937" s="14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</row>
    <row r="1938" spans="1:19">
      <c r="A1938" s="14"/>
      <c r="B1938" s="14"/>
      <c r="C1938" s="14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</row>
    <row r="1939" spans="1:19">
      <c r="A1939" s="14"/>
      <c r="B1939" s="14"/>
      <c r="C1939" s="14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</row>
    <row r="1940" spans="1:19">
      <c r="A1940" s="14"/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14"/>
    </row>
    <row r="1941" spans="1:19">
      <c r="A1941" s="14"/>
      <c r="B1941" s="14"/>
      <c r="C1941" s="14"/>
      <c r="D1941" s="14"/>
      <c r="E1941" s="14"/>
      <c r="F1941" s="14"/>
      <c r="G1941" s="14"/>
      <c r="H1941" s="14"/>
      <c r="I1941" s="14"/>
      <c r="J1941" s="14"/>
      <c r="K1941" s="14"/>
      <c r="L1941" s="14"/>
      <c r="M1941" s="14"/>
      <c r="N1941" s="14"/>
      <c r="O1941" s="14"/>
      <c r="P1941" s="14"/>
      <c r="Q1941" s="14"/>
      <c r="R1941" s="14"/>
      <c r="S1941" s="14"/>
    </row>
    <row r="1942" spans="1:19">
      <c r="A1942" s="14"/>
      <c r="B1942" s="14"/>
      <c r="C1942" s="14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</row>
    <row r="1943" spans="1:19">
      <c r="A1943" s="14"/>
      <c r="B1943" s="14"/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</row>
    <row r="1944" spans="1:19">
      <c r="A1944" s="14"/>
      <c r="B1944" s="14"/>
      <c r="C1944" s="14"/>
      <c r="D1944" s="14"/>
      <c r="E1944" s="14"/>
      <c r="F1944" s="14"/>
      <c r="G1944" s="14"/>
      <c r="H1944" s="14"/>
      <c r="I1944" s="14"/>
      <c r="J1944" s="14"/>
      <c r="K1944" s="14"/>
      <c r="L1944" s="14"/>
      <c r="M1944" s="14"/>
      <c r="N1944" s="14"/>
      <c r="O1944" s="14"/>
      <c r="P1944" s="14"/>
      <c r="Q1944" s="14"/>
      <c r="R1944" s="14"/>
      <c r="S1944" s="14"/>
    </row>
    <row r="1945" spans="1:19">
      <c r="A1945" s="14"/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</row>
    <row r="1946" spans="1:19">
      <c r="A1946" s="14"/>
      <c r="B1946" s="14"/>
      <c r="C1946" s="14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  <c r="Q1946" s="14"/>
      <c r="R1946" s="14"/>
      <c r="S1946" s="14"/>
    </row>
    <row r="1947" spans="1:19">
      <c r="A1947" s="14"/>
      <c r="B1947" s="14"/>
      <c r="C1947" s="14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</row>
    <row r="1948" spans="1:19">
      <c r="A1948" s="14"/>
      <c r="B1948" s="14"/>
      <c r="C1948" s="14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14"/>
    </row>
    <row r="1949" spans="1:19">
      <c r="A1949" s="14"/>
      <c r="B1949" s="14"/>
      <c r="C1949" s="14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14"/>
    </row>
    <row r="1950" spans="1:19">
      <c r="A1950" s="14"/>
      <c r="B1950" s="14"/>
      <c r="C1950" s="14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</row>
    <row r="1951" spans="1:19">
      <c r="A1951" s="14"/>
      <c r="B1951" s="14"/>
      <c r="C1951" s="14"/>
      <c r="D1951" s="14"/>
      <c r="E1951" s="14"/>
      <c r="F1951" s="14"/>
      <c r="G1951" s="14"/>
      <c r="H1951" s="14"/>
      <c r="I1951" s="14"/>
      <c r="J1951" s="14"/>
      <c r="K1951" s="14"/>
      <c r="L1951" s="14"/>
      <c r="M1951" s="14"/>
      <c r="N1951" s="14"/>
      <c r="O1951" s="14"/>
      <c r="P1951" s="14"/>
      <c r="Q1951" s="14"/>
      <c r="R1951" s="14"/>
      <c r="S1951" s="14"/>
    </row>
    <row r="1952" spans="1:19">
      <c r="A1952" s="14"/>
      <c r="B1952" s="14"/>
      <c r="C1952" s="14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14"/>
    </row>
    <row r="1953" spans="1:19">
      <c r="A1953" s="14"/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</row>
    <row r="1954" spans="1:19">
      <c r="A1954" s="14"/>
      <c r="B1954" s="14"/>
      <c r="C1954" s="14"/>
      <c r="D1954" s="14"/>
      <c r="E1954" s="14"/>
      <c r="F1954" s="14"/>
      <c r="G1954" s="14"/>
      <c r="H1954" s="14"/>
      <c r="I1954" s="14"/>
      <c r="J1954" s="14"/>
      <c r="K1954" s="14"/>
      <c r="L1954" s="14"/>
      <c r="M1954" s="14"/>
      <c r="N1954" s="14"/>
      <c r="O1954" s="14"/>
      <c r="P1954" s="14"/>
      <c r="Q1954" s="14"/>
      <c r="R1954" s="14"/>
      <c r="S1954" s="14"/>
    </row>
    <row r="1955" spans="1:19">
      <c r="A1955" s="14"/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</row>
    <row r="1956" spans="1:19">
      <c r="A1956" s="14"/>
      <c r="B1956" s="14"/>
      <c r="C1956" s="14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  <c r="Q1956" s="14"/>
      <c r="R1956" s="14"/>
      <c r="S1956" s="14"/>
    </row>
    <row r="1957" spans="1:19">
      <c r="A1957" s="14"/>
      <c r="B1957" s="14"/>
      <c r="C1957" s="14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</row>
    <row r="1958" spans="1:19">
      <c r="A1958" s="14"/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</row>
    <row r="1959" spans="1:19">
      <c r="A1959" s="14"/>
      <c r="B1959" s="14"/>
      <c r="C1959" s="14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</row>
    <row r="1960" spans="1:19">
      <c r="A1960" s="14"/>
      <c r="B1960" s="14"/>
      <c r="C1960" s="14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</row>
    <row r="1961" spans="1:19">
      <c r="A1961" s="14"/>
      <c r="B1961" s="14"/>
      <c r="C1961" s="14"/>
      <c r="D1961" s="14"/>
      <c r="E1961" s="14"/>
      <c r="F1961" s="14"/>
      <c r="G1961" s="14"/>
      <c r="H1961" s="14"/>
      <c r="I1961" s="14"/>
      <c r="J1961" s="14"/>
      <c r="K1961" s="14"/>
      <c r="L1961" s="14"/>
      <c r="M1961" s="14"/>
      <c r="N1961" s="14"/>
      <c r="O1961" s="14"/>
      <c r="P1961" s="14"/>
      <c r="Q1961" s="14"/>
      <c r="R1961" s="14"/>
      <c r="S1961" s="14"/>
    </row>
    <row r="1962" spans="1:19">
      <c r="A1962" s="14"/>
      <c r="B1962" s="14"/>
      <c r="C1962" s="14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14"/>
    </row>
    <row r="1963" spans="1:19">
      <c r="A1963" s="14"/>
      <c r="B1963" s="14"/>
      <c r="C1963" s="14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</row>
    <row r="1964" spans="1:19">
      <c r="A1964" s="14"/>
      <c r="B1964" s="14"/>
      <c r="C1964" s="14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  <c r="Q1964" s="14"/>
      <c r="R1964" s="14"/>
      <c r="S1964" s="14"/>
    </row>
    <row r="1965" spans="1:19">
      <c r="A1965" s="14"/>
      <c r="B1965" s="14"/>
      <c r="C1965" s="14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</row>
    <row r="1966" spans="1:19">
      <c r="A1966" s="14"/>
      <c r="B1966" s="14"/>
      <c r="C1966" s="14"/>
      <c r="D1966" s="14"/>
      <c r="E1966" s="14"/>
      <c r="F1966" s="14"/>
      <c r="G1966" s="14"/>
      <c r="H1966" s="14"/>
      <c r="I1966" s="14"/>
      <c r="J1966" s="14"/>
      <c r="K1966" s="14"/>
      <c r="L1966" s="14"/>
      <c r="M1966" s="14"/>
      <c r="N1966" s="14"/>
      <c r="O1966" s="14"/>
      <c r="P1966" s="14"/>
      <c r="Q1966" s="14"/>
      <c r="R1966" s="14"/>
      <c r="S1966" s="14"/>
    </row>
    <row r="1967" spans="1:19">
      <c r="A1967" s="14"/>
      <c r="B1967" s="14"/>
      <c r="C1967" s="14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</row>
    <row r="1968" spans="1:19">
      <c r="A1968" s="14"/>
      <c r="B1968" s="14"/>
      <c r="C1968" s="14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</row>
    <row r="1969" spans="1:19">
      <c r="A1969" s="14"/>
      <c r="B1969" s="14"/>
      <c r="C1969" s="14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</row>
    <row r="1970" spans="1:19">
      <c r="A1970" s="14"/>
      <c r="B1970" s="14"/>
      <c r="C1970" s="14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14"/>
    </row>
    <row r="1971" spans="1:19">
      <c r="A1971" s="14"/>
      <c r="B1971" s="14"/>
      <c r="C1971" s="14"/>
      <c r="D1971" s="14"/>
      <c r="E1971" s="14"/>
      <c r="F1971" s="14"/>
      <c r="G1971" s="14"/>
      <c r="H1971" s="14"/>
      <c r="I1971" s="14"/>
      <c r="J1971" s="14"/>
      <c r="K1971" s="14"/>
      <c r="L1971" s="14"/>
      <c r="M1971" s="14"/>
      <c r="N1971" s="14"/>
      <c r="O1971" s="14"/>
      <c r="P1971" s="14"/>
      <c r="Q1971" s="14"/>
      <c r="R1971" s="14"/>
      <c r="S1971" s="14"/>
    </row>
    <row r="1972" spans="1:19">
      <c r="A1972" s="14"/>
      <c r="B1972" s="14"/>
      <c r="C1972" s="14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4"/>
      <c r="R1972" s="14"/>
      <c r="S1972" s="14"/>
    </row>
    <row r="1973" spans="1:19">
      <c r="A1973" s="14"/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</row>
    <row r="1974" spans="1:19">
      <c r="A1974" s="14"/>
      <c r="B1974" s="14"/>
      <c r="C1974" s="14"/>
      <c r="D1974" s="14"/>
      <c r="E1974" s="14"/>
      <c r="F1974" s="14"/>
      <c r="G1974" s="14"/>
      <c r="H1974" s="14"/>
      <c r="I1974" s="14"/>
      <c r="J1974" s="14"/>
      <c r="K1974" s="14"/>
      <c r="L1974" s="14"/>
      <c r="M1974" s="14"/>
      <c r="N1974" s="14"/>
      <c r="O1974" s="14"/>
      <c r="P1974" s="14"/>
      <c r="Q1974" s="14"/>
      <c r="R1974" s="14"/>
      <c r="S1974" s="14"/>
    </row>
    <row r="1975" spans="1:19">
      <c r="A1975" s="14"/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</row>
    <row r="1976" spans="1:19">
      <c r="A1976" s="14"/>
      <c r="B1976" s="14"/>
      <c r="C1976" s="14"/>
      <c r="D1976" s="14"/>
      <c r="E1976" s="14"/>
      <c r="F1976" s="14"/>
      <c r="G1976" s="14"/>
      <c r="H1976" s="14"/>
      <c r="I1976" s="14"/>
      <c r="J1976" s="14"/>
      <c r="K1976" s="14"/>
      <c r="L1976" s="14"/>
      <c r="M1976" s="14"/>
      <c r="N1976" s="14"/>
      <c r="O1976" s="14"/>
      <c r="P1976" s="14"/>
      <c r="Q1976" s="14"/>
      <c r="R1976" s="14"/>
      <c r="S1976" s="14"/>
    </row>
    <row r="1977" spans="1:19">
      <c r="A1977" s="14"/>
      <c r="B1977" s="14"/>
      <c r="C1977" s="14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4"/>
      <c r="R1977" s="14"/>
      <c r="S1977" s="14"/>
    </row>
    <row r="1978" spans="1:19">
      <c r="A1978" s="14"/>
      <c r="B1978" s="14"/>
      <c r="C1978" s="14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</row>
    <row r="1979" spans="1:19">
      <c r="A1979" s="14"/>
      <c r="B1979" s="14"/>
      <c r="C1979" s="14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14"/>
    </row>
    <row r="1980" spans="1:19">
      <c r="A1980" s="14"/>
      <c r="B1980" s="14"/>
      <c r="C1980" s="14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4"/>
      <c r="R1980" s="14"/>
      <c r="S1980" s="14"/>
    </row>
    <row r="1981" spans="1:19">
      <c r="A1981" s="14"/>
      <c r="B1981" s="14"/>
      <c r="C1981" s="14"/>
      <c r="D1981" s="14"/>
      <c r="E1981" s="14"/>
      <c r="F1981" s="14"/>
      <c r="G1981" s="14"/>
      <c r="H1981" s="14"/>
      <c r="I1981" s="14"/>
      <c r="J1981" s="14"/>
      <c r="K1981" s="14"/>
      <c r="L1981" s="14"/>
      <c r="M1981" s="14"/>
      <c r="N1981" s="14"/>
      <c r="O1981" s="14"/>
      <c r="P1981" s="14"/>
      <c r="Q1981" s="14"/>
      <c r="R1981" s="14"/>
      <c r="S1981" s="14"/>
    </row>
    <row r="1982" spans="1:19">
      <c r="A1982" s="14"/>
      <c r="B1982" s="14"/>
      <c r="C1982" s="14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</row>
    <row r="1983" spans="1:19">
      <c r="A1983" s="14"/>
      <c r="B1983" s="14"/>
      <c r="C1983" s="14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</row>
    <row r="1984" spans="1:19">
      <c r="A1984" s="14"/>
      <c r="B1984" s="14"/>
      <c r="C1984" s="14"/>
      <c r="D1984" s="14"/>
      <c r="E1984" s="14"/>
      <c r="F1984" s="14"/>
      <c r="G1984" s="14"/>
      <c r="H1984" s="14"/>
      <c r="I1984" s="14"/>
      <c r="J1984" s="14"/>
      <c r="K1984" s="14"/>
      <c r="L1984" s="14"/>
      <c r="M1984" s="14"/>
      <c r="N1984" s="14"/>
      <c r="O1984" s="14"/>
      <c r="P1984" s="14"/>
      <c r="Q1984" s="14"/>
      <c r="R1984" s="14"/>
      <c r="S1984" s="14"/>
    </row>
    <row r="1985" spans="1:19">
      <c r="A1985" s="14"/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</row>
    <row r="1986" spans="1:19">
      <c r="A1986" s="14"/>
      <c r="B1986" s="14"/>
      <c r="C1986" s="14"/>
      <c r="D1986" s="14"/>
      <c r="E1986" s="14"/>
      <c r="F1986" s="14"/>
      <c r="G1986" s="14"/>
      <c r="H1986" s="14"/>
      <c r="I1986" s="14"/>
      <c r="J1986" s="14"/>
      <c r="K1986" s="14"/>
      <c r="L1986" s="14"/>
      <c r="M1986" s="14"/>
      <c r="N1986" s="14"/>
      <c r="O1986" s="14"/>
      <c r="P1986" s="14"/>
      <c r="Q1986" s="14"/>
      <c r="R1986" s="14"/>
      <c r="S1986" s="14"/>
    </row>
    <row r="1987" spans="1:19">
      <c r="A1987" s="14"/>
      <c r="B1987" s="14"/>
      <c r="C1987" s="14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14"/>
    </row>
    <row r="1988" spans="1:19">
      <c r="A1988" s="14"/>
      <c r="B1988" s="14"/>
      <c r="C1988" s="14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14"/>
    </row>
    <row r="1989" spans="1:19">
      <c r="A1989" s="14"/>
      <c r="B1989" s="14"/>
      <c r="C1989" s="14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4"/>
      <c r="R1989" s="14"/>
      <c r="S1989" s="14"/>
    </row>
    <row r="1990" spans="1:19">
      <c r="A1990" s="14"/>
      <c r="B1990" s="14"/>
      <c r="C1990" s="14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4"/>
      <c r="R1990" s="14"/>
      <c r="S1990" s="14"/>
    </row>
    <row r="1991" spans="1:19">
      <c r="A1991" s="14"/>
      <c r="B1991" s="14"/>
      <c r="C1991" s="14"/>
      <c r="D1991" s="14"/>
      <c r="E1991" s="14"/>
      <c r="F1991" s="14"/>
      <c r="G1991" s="14"/>
      <c r="H1991" s="14"/>
      <c r="I1991" s="14"/>
      <c r="J1991" s="14"/>
      <c r="K1991" s="14"/>
      <c r="L1991" s="14"/>
      <c r="M1991" s="14"/>
      <c r="N1991" s="14"/>
      <c r="O1991" s="14"/>
      <c r="P1991" s="14"/>
      <c r="Q1991" s="14"/>
      <c r="R1991" s="14"/>
      <c r="S1991" s="14"/>
    </row>
    <row r="1992" spans="1:19">
      <c r="A1992" s="14"/>
      <c r="B1992" s="14"/>
      <c r="C1992" s="14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4"/>
      <c r="R1992" s="14"/>
      <c r="S1992" s="14"/>
    </row>
    <row r="1993" spans="1:19">
      <c r="A1993" s="14"/>
      <c r="B1993" s="14"/>
      <c r="C1993" s="14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</row>
    <row r="1994" spans="1:19">
      <c r="A1994" s="14"/>
      <c r="B1994" s="14"/>
      <c r="C1994" s="14"/>
      <c r="D1994" s="14"/>
      <c r="E1994" s="14"/>
      <c r="F1994" s="14"/>
      <c r="G1994" s="14"/>
      <c r="H1994" s="14"/>
      <c r="I1994" s="14"/>
      <c r="J1994" s="14"/>
      <c r="K1994" s="14"/>
      <c r="L1994" s="14"/>
      <c r="M1994" s="14"/>
      <c r="N1994" s="14"/>
      <c r="O1994" s="14"/>
      <c r="P1994" s="14"/>
      <c r="Q1994" s="14"/>
      <c r="R1994" s="14"/>
      <c r="S1994" s="14"/>
    </row>
    <row r="1995" spans="1:19">
      <c r="A1995" s="14"/>
      <c r="B1995" s="14"/>
      <c r="C1995" s="14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</row>
    <row r="1996" spans="1:19">
      <c r="A1996" s="14"/>
      <c r="B1996" s="14"/>
      <c r="C1996" s="14"/>
      <c r="D1996" s="14"/>
      <c r="E1996" s="14"/>
      <c r="F1996" s="14"/>
      <c r="G1996" s="14"/>
      <c r="H1996" s="14"/>
      <c r="I1996" s="14"/>
      <c r="J1996" s="14"/>
      <c r="K1996" s="14"/>
      <c r="L1996" s="14"/>
      <c r="M1996" s="14"/>
      <c r="N1996" s="14"/>
      <c r="O1996" s="14"/>
      <c r="P1996" s="14"/>
      <c r="Q1996" s="14"/>
      <c r="R1996" s="14"/>
      <c r="S1996" s="14"/>
    </row>
    <row r="1997" spans="1:19">
      <c r="A1997" s="14"/>
      <c r="B1997" s="14"/>
      <c r="C1997" s="14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</row>
    <row r="1998" spans="1:19">
      <c r="A1998" s="14"/>
      <c r="B1998" s="14"/>
      <c r="C1998" s="14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</row>
    <row r="1999" spans="1:19">
      <c r="A1999" s="14"/>
      <c r="B1999" s="14"/>
      <c r="C1999" s="14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4"/>
      <c r="R1999" s="14"/>
      <c r="S1999" s="14"/>
    </row>
    <row r="2000" spans="1:19">
      <c r="A2000" s="14"/>
      <c r="B2000" s="14"/>
      <c r="C2000" s="14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14"/>
    </row>
    <row r="2001" spans="1:19">
      <c r="A2001" s="14"/>
      <c r="B2001" s="14"/>
      <c r="C2001" s="14"/>
      <c r="D2001" s="14"/>
      <c r="E2001" s="14"/>
      <c r="F2001" s="14"/>
      <c r="G2001" s="14"/>
      <c r="H2001" s="14"/>
      <c r="I2001" s="14"/>
      <c r="J2001" s="14"/>
      <c r="K2001" s="14"/>
      <c r="L2001" s="14"/>
      <c r="M2001" s="14"/>
      <c r="N2001" s="14"/>
      <c r="O2001" s="14"/>
      <c r="P2001" s="14"/>
      <c r="Q2001" s="14"/>
      <c r="R2001" s="14"/>
      <c r="S2001" s="14"/>
    </row>
    <row r="2002" spans="1:19">
      <c r="A2002" s="14"/>
      <c r="B2002" s="14"/>
      <c r="C2002" s="14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</row>
    <row r="2003" spans="1:19">
      <c r="A2003" s="14"/>
      <c r="B2003" s="14"/>
      <c r="C2003" s="14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</row>
    <row r="2004" spans="1:19">
      <c r="A2004" s="14"/>
      <c r="B2004" s="14"/>
      <c r="C2004" s="14"/>
      <c r="D2004" s="14"/>
      <c r="E2004" s="14"/>
      <c r="F2004" s="14"/>
      <c r="G2004" s="14"/>
      <c r="H2004" s="14"/>
      <c r="I2004" s="14"/>
      <c r="J2004" s="14"/>
      <c r="K2004" s="14"/>
      <c r="L2004" s="14"/>
      <c r="M2004" s="14"/>
      <c r="N2004" s="14"/>
      <c r="O2004" s="14"/>
      <c r="P2004" s="14"/>
      <c r="Q2004" s="14"/>
      <c r="R2004" s="14"/>
      <c r="S2004" s="14"/>
    </row>
    <row r="2005" spans="1:19">
      <c r="A2005" s="14"/>
      <c r="B2005" s="14"/>
      <c r="C2005" s="14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4"/>
      <c r="R2005" s="14"/>
      <c r="S2005" s="14"/>
    </row>
    <row r="2006" spans="1:19">
      <c r="A2006" s="14"/>
      <c r="B2006" s="14"/>
      <c r="C2006" s="14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4"/>
      <c r="R2006" s="14"/>
      <c r="S2006" s="14"/>
    </row>
    <row r="2007" spans="1:19">
      <c r="A2007" s="14"/>
      <c r="B2007" s="14"/>
      <c r="C2007" s="14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</row>
    <row r="2008" spans="1:19">
      <c r="A2008" s="14"/>
      <c r="B2008" s="14"/>
      <c r="C2008" s="14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</row>
    <row r="2009" spans="1:19">
      <c r="A2009" s="14"/>
      <c r="B2009" s="14"/>
      <c r="C2009" s="14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4"/>
      <c r="R2009" s="14"/>
      <c r="S2009" s="14"/>
    </row>
    <row r="2010" spans="1:19">
      <c r="A2010" s="14"/>
      <c r="B2010" s="14"/>
      <c r="C2010" s="14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</row>
    <row r="2011" spans="1:19">
      <c r="A2011" s="14"/>
      <c r="B2011" s="14"/>
      <c r="C2011" s="14"/>
      <c r="D2011" s="14"/>
      <c r="E2011" s="14"/>
      <c r="F2011" s="14"/>
      <c r="G2011" s="14"/>
      <c r="H2011" s="14"/>
      <c r="I2011" s="14"/>
      <c r="J2011" s="14"/>
      <c r="K2011" s="14"/>
      <c r="L2011" s="14"/>
      <c r="M2011" s="14"/>
      <c r="N2011" s="14"/>
      <c r="O2011" s="14"/>
      <c r="P2011" s="14"/>
      <c r="Q2011" s="14"/>
      <c r="R2011" s="14"/>
      <c r="S2011" s="14"/>
    </row>
    <row r="2012" spans="1:19">
      <c r="A2012" s="14"/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</row>
    <row r="2013" spans="1:19">
      <c r="A2013" s="14"/>
      <c r="B2013" s="14"/>
      <c r="C2013" s="14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4"/>
      <c r="R2013" s="14"/>
      <c r="S2013" s="14"/>
    </row>
    <row r="2014" spans="1:19">
      <c r="A2014" s="14"/>
      <c r="B2014" s="14"/>
      <c r="C2014" s="14"/>
      <c r="D2014" s="14"/>
      <c r="E2014" s="14"/>
      <c r="F2014" s="14"/>
      <c r="G2014" s="14"/>
      <c r="H2014" s="14"/>
      <c r="I2014" s="14"/>
      <c r="J2014" s="14"/>
      <c r="K2014" s="14"/>
      <c r="L2014" s="14"/>
      <c r="M2014" s="14"/>
      <c r="N2014" s="14"/>
      <c r="O2014" s="14"/>
      <c r="P2014" s="14"/>
      <c r="Q2014" s="14"/>
      <c r="R2014" s="14"/>
      <c r="S2014" s="14"/>
    </row>
    <row r="2015" spans="1:19">
      <c r="A2015" s="14"/>
      <c r="B2015" s="14"/>
      <c r="C2015" s="14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</row>
    <row r="2016" spans="1:19">
      <c r="A2016" s="14"/>
      <c r="B2016" s="14"/>
      <c r="C2016" s="14"/>
      <c r="D2016" s="14"/>
      <c r="E2016" s="14"/>
      <c r="F2016" s="14"/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  <c r="Q2016" s="14"/>
      <c r="R2016" s="14"/>
      <c r="S2016" s="14"/>
    </row>
    <row r="2017" spans="1:19">
      <c r="A2017" s="14"/>
      <c r="B2017" s="14"/>
      <c r="C2017" s="14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</row>
    <row r="2018" spans="1:19">
      <c r="A2018" s="14"/>
      <c r="B2018" s="14"/>
      <c r="C2018" s="14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</row>
    <row r="2019" spans="1:19">
      <c r="A2019" s="14"/>
      <c r="B2019" s="14"/>
      <c r="C2019" s="14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4"/>
      <c r="R2019" s="14"/>
      <c r="S2019" s="14"/>
    </row>
    <row r="2020" spans="1:19">
      <c r="A2020" s="14"/>
      <c r="B2020" s="14"/>
      <c r="C2020" s="14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14"/>
    </row>
    <row r="2021" spans="1:19">
      <c r="A2021" s="14"/>
      <c r="B2021" s="14"/>
      <c r="C2021" s="14"/>
      <c r="D2021" s="14"/>
      <c r="E2021" s="14"/>
      <c r="F2021" s="14"/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  <c r="Q2021" s="14"/>
      <c r="R2021" s="14"/>
      <c r="S2021" s="14"/>
    </row>
    <row r="2022" spans="1:19">
      <c r="A2022" s="14"/>
      <c r="B2022" s="14"/>
      <c r="C2022" s="14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</row>
    <row r="2023" spans="1:19">
      <c r="A2023" s="14"/>
      <c r="B2023" s="14"/>
      <c r="C2023" s="14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4"/>
      <c r="R2023" s="14"/>
      <c r="S2023" s="14"/>
    </row>
    <row r="2024" spans="1:19">
      <c r="A2024" s="14"/>
      <c r="B2024" s="14"/>
      <c r="C2024" s="14"/>
      <c r="D2024" s="14"/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4"/>
      <c r="R2024" s="14"/>
      <c r="S2024" s="14"/>
    </row>
    <row r="2025" spans="1:19">
      <c r="A2025" s="14"/>
      <c r="B2025" s="14"/>
      <c r="C2025" s="14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14"/>
    </row>
    <row r="2026" spans="1:19">
      <c r="A2026" s="14"/>
      <c r="B2026" s="14"/>
      <c r="C2026" s="14"/>
      <c r="D2026" s="14"/>
      <c r="E2026" s="14"/>
      <c r="F2026" s="14"/>
      <c r="G2026" s="14"/>
      <c r="H2026" s="14"/>
      <c r="I2026" s="14"/>
      <c r="J2026" s="14"/>
      <c r="K2026" s="14"/>
      <c r="L2026" s="14"/>
      <c r="M2026" s="14"/>
      <c r="N2026" s="14"/>
      <c r="O2026" s="14"/>
      <c r="P2026" s="14"/>
      <c r="Q2026" s="14"/>
      <c r="R2026" s="14"/>
      <c r="S2026" s="14"/>
    </row>
    <row r="2027" spans="1:19">
      <c r="A2027" s="14"/>
      <c r="B2027" s="14"/>
      <c r="C2027" s="14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</row>
    <row r="2028" spans="1:19">
      <c r="A2028" s="14"/>
      <c r="B2028" s="14"/>
      <c r="C2028" s="14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</row>
    <row r="2029" spans="1:19">
      <c r="A2029" s="14"/>
      <c r="B2029" s="14"/>
      <c r="C2029" s="14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4"/>
      <c r="R2029" s="14"/>
      <c r="S2029" s="14"/>
    </row>
    <row r="2030" spans="1:19">
      <c r="A2030" s="14"/>
      <c r="B2030" s="14"/>
      <c r="C2030" s="14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</row>
    <row r="2031" spans="1:19">
      <c r="A2031" s="14"/>
      <c r="B2031" s="14"/>
      <c r="C2031" s="14"/>
      <c r="D2031" s="14"/>
      <c r="E2031" s="14"/>
      <c r="F2031" s="14"/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  <c r="Q2031" s="14"/>
      <c r="R2031" s="14"/>
      <c r="S2031" s="14"/>
    </row>
    <row r="2032" spans="1:19">
      <c r="A2032" s="14"/>
      <c r="B2032" s="14"/>
      <c r="C2032" s="14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</row>
    <row r="2033" spans="1:19">
      <c r="A2033" s="14"/>
      <c r="B2033" s="14"/>
      <c r="C2033" s="14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14"/>
    </row>
    <row r="2034" spans="1:19">
      <c r="A2034" s="14"/>
      <c r="B2034" s="14"/>
      <c r="C2034" s="14"/>
      <c r="D2034" s="14"/>
      <c r="E2034" s="14"/>
      <c r="F2034" s="14"/>
      <c r="G2034" s="14"/>
      <c r="H2034" s="14"/>
      <c r="I2034" s="14"/>
      <c r="J2034" s="14"/>
      <c r="K2034" s="14"/>
      <c r="L2034" s="14"/>
      <c r="M2034" s="14"/>
      <c r="N2034" s="14"/>
      <c r="O2034" s="14"/>
      <c r="P2034" s="14"/>
      <c r="Q2034" s="14"/>
      <c r="R2034" s="14"/>
      <c r="S2034" s="14"/>
    </row>
    <row r="2035" spans="1:19">
      <c r="A2035" s="14"/>
      <c r="B2035" s="14"/>
      <c r="C2035" s="14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</row>
    <row r="2036" spans="1:19">
      <c r="A2036" s="14"/>
      <c r="B2036" s="14"/>
      <c r="C2036" s="14"/>
      <c r="D2036" s="14"/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4"/>
      <c r="R2036" s="14"/>
      <c r="S2036" s="14"/>
    </row>
    <row r="2037" spans="1:19">
      <c r="A2037" s="14"/>
      <c r="B2037" s="14"/>
      <c r="C2037" s="14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</row>
    <row r="2038" spans="1:19">
      <c r="A2038" s="14"/>
      <c r="B2038" s="14"/>
      <c r="C2038" s="14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</row>
    <row r="2039" spans="1:19">
      <c r="A2039" s="14"/>
      <c r="B2039" s="14"/>
      <c r="C2039" s="14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4"/>
      <c r="R2039" s="14"/>
      <c r="S2039" s="14"/>
    </row>
    <row r="2040" spans="1:19">
      <c r="A2040" s="14"/>
      <c r="B2040" s="14"/>
      <c r="C2040" s="14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</row>
    <row r="2041" spans="1:19">
      <c r="A2041" s="14"/>
      <c r="B2041" s="14"/>
      <c r="C2041" s="14"/>
      <c r="D2041" s="14"/>
      <c r="E2041" s="14"/>
      <c r="F2041" s="14"/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  <c r="Q2041" s="14"/>
      <c r="R2041" s="14"/>
      <c r="S2041" s="14"/>
    </row>
    <row r="2042" spans="1:19">
      <c r="A2042" s="14"/>
      <c r="B2042" s="14"/>
      <c r="C2042" s="14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</row>
    <row r="2043" spans="1:19">
      <c r="A2043" s="14"/>
      <c r="B2043" s="14"/>
      <c r="C2043" s="14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4"/>
      <c r="R2043" s="14"/>
      <c r="S2043" s="14"/>
    </row>
    <row r="2044" spans="1:19">
      <c r="A2044" s="14"/>
      <c r="B2044" s="14"/>
      <c r="C2044" s="14"/>
      <c r="D2044" s="14"/>
      <c r="E2044" s="14"/>
      <c r="F2044" s="14"/>
      <c r="G2044" s="14"/>
      <c r="H2044" s="14"/>
      <c r="I2044" s="14"/>
      <c r="J2044" s="14"/>
      <c r="K2044" s="14"/>
      <c r="L2044" s="14"/>
      <c r="M2044" s="14"/>
      <c r="N2044" s="14"/>
      <c r="O2044" s="14"/>
      <c r="P2044" s="14"/>
      <c r="Q2044" s="14"/>
      <c r="R2044" s="14"/>
      <c r="S2044" s="14"/>
    </row>
    <row r="2045" spans="1:19">
      <c r="A2045" s="14"/>
      <c r="B2045" s="14"/>
      <c r="C2045" s="14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14"/>
    </row>
    <row r="2046" spans="1:19">
      <c r="A2046" s="14"/>
      <c r="B2046" s="14"/>
      <c r="C2046" s="14"/>
      <c r="D2046" s="14"/>
      <c r="E2046" s="14"/>
      <c r="F2046" s="14"/>
      <c r="G2046" s="14"/>
      <c r="H2046" s="14"/>
      <c r="I2046" s="14"/>
      <c r="J2046" s="14"/>
      <c r="K2046" s="14"/>
      <c r="L2046" s="14"/>
      <c r="M2046" s="14"/>
      <c r="N2046" s="14"/>
      <c r="O2046" s="14"/>
      <c r="P2046" s="14"/>
      <c r="Q2046" s="14"/>
      <c r="R2046" s="14"/>
      <c r="S2046" s="14"/>
    </row>
    <row r="2047" spans="1:19">
      <c r="A2047" s="14"/>
      <c r="B2047" s="14"/>
      <c r="C2047" s="14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</row>
    <row r="2048" spans="1:19">
      <c r="A2048" s="14"/>
      <c r="B2048" s="14"/>
      <c r="C2048" s="14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</row>
    <row r="2049" spans="1:19">
      <c r="A2049" s="14"/>
      <c r="B2049" s="14"/>
      <c r="C2049" s="14"/>
      <c r="D2049" s="14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4"/>
      <c r="R2049" s="14"/>
      <c r="S2049" s="14"/>
    </row>
    <row r="2050" spans="1:19">
      <c r="A2050" s="14"/>
      <c r="B2050" s="14"/>
      <c r="C2050" s="14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</row>
    <row r="2051" spans="1:19">
      <c r="A2051" s="14"/>
      <c r="B2051" s="14"/>
      <c r="C2051" s="14"/>
      <c r="D2051" s="14"/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  <c r="Q2051" s="14"/>
      <c r="R2051" s="14"/>
      <c r="S2051" s="14"/>
    </row>
    <row r="2052" spans="1:19">
      <c r="A2052" s="14"/>
      <c r="B2052" s="14"/>
      <c r="C2052" s="14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</row>
    <row r="2053" spans="1:19">
      <c r="A2053" s="14"/>
      <c r="B2053" s="14"/>
      <c r="C2053" s="14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</row>
    <row r="2054" spans="1:19">
      <c r="A2054" s="14"/>
      <c r="B2054" s="14"/>
      <c r="C2054" s="14"/>
      <c r="D2054" s="14"/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</row>
    <row r="2055" spans="1:19">
      <c r="A2055" s="14"/>
      <c r="B2055" s="14"/>
      <c r="C2055" s="14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</row>
    <row r="2056" spans="1:19">
      <c r="A2056" s="14"/>
      <c r="B2056" s="14"/>
      <c r="C2056" s="14"/>
      <c r="D2056" s="14"/>
      <c r="E2056" s="14"/>
      <c r="F2056" s="14"/>
      <c r="G2056" s="14"/>
      <c r="H2056" s="14"/>
      <c r="I2056" s="14"/>
      <c r="J2056" s="14"/>
      <c r="K2056" s="14"/>
      <c r="L2056" s="14"/>
      <c r="M2056" s="14"/>
      <c r="N2056" s="14"/>
      <c r="O2056" s="14"/>
      <c r="P2056" s="14"/>
      <c r="Q2056" s="14"/>
      <c r="R2056" s="14"/>
      <c r="S2056" s="14"/>
    </row>
    <row r="2057" spans="1:19">
      <c r="A2057" s="14"/>
      <c r="B2057" s="14"/>
      <c r="C2057" s="14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</row>
    <row r="2058" spans="1:19">
      <c r="A2058" s="14"/>
      <c r="B2058" s="14"/>
      <c r="C2058" s="14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</row>
    <row r="2059" spans="1:19">
      <c r="A2059" s="14"/>
      <c r="B2059" s="14"/>
      <c r="C2059" s="14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4"/>
      <c r="R2059" s="14"/>
      <c r="S2059" s="14"/>
    </row>
    <row r="2060" spans="1:19">
      <c r="A2060" s="14"/>
      <c r="B2060" s="14"/>
      <c r="C2060" s="14"/>
      <c r="D2060" s="14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4"/>
      <c r="R2060" s="14"/>
      <c r="S2060" s="14"/>
    </row>
    <row r="2061" spans="1:19">
      <c r="A2061" s="14"/>
      <c r="B2061" s="14"/>
      <c r="C2061" s="14"/>
      <c r="D2061" s="14"/>
      <c r="E2061" s="14"/>
      <c r="F2061" s="14"/>
      <c r="G2061" s="14"/>
      <c r="H2061" s="14"/>
      <c r="I2061" s="14"/>
      <c r="J2061" s="14"/>
      <c r="K2061" s="14"/>
      <c r="L2061" s="14"/>
      <c r="M2061" s="14"/>
      <c r="N2061" s="14"/>
      <c r="O2061" s="14"/>
      <c r="P2061" s="14"/>
      <c r="Q2061" s="14"/>
      <c r="R2061" s="14"/>
      <c r="S2061" s="14"/>
    </row>
    <row r="2062" spans="1:19">
      <c r="A2062" s="14"/>
      <c r="B2062" s="14"/>
      <c r="C2062" s="14"/>
      <c r="D2062" s="14"/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  <c r="Q2062" s="14"/>
      <c r="R2062" s="14"/>
      <c r="S2062" s="14"/>
    </row>
    <row r="2063" spans="1:19">
      <c r="A2063" s="14"/>
      <c r="B2063" s="14"/>
      <c r="C2063" s="14"/>
      <c r="D2063" s="14"/>
      <c r="E2063" s="14"/>
      <c r="F2063" s="14"/>
      <c r="G2063" s="14"/>
      <c r="H2063" s="14"/>
      <c r="I2063" s="14"/>
      <c r="J2063" s="14"/>
      <c r="K2063" s="14"/>
      <c r="L2063" s="14"/>
      <c r="M2063" s="14"/>
      <c r="N2063" s="14"/>
      <c r="O2063" s="14"/>
      <c r="P2063" s="14"/>
      <c r="Q2063" s="14"/>
      <c r="R2063" s="14"/>
      <c r="S2063" s="14"/>
    </row>
    <row r="2064" spans="1:19">
      <c r="A2064" s="14"/>
      <c r="B2064" s="14"/>
      <c r="C2064" s="14"/>
      <c r="D2064" s="14"/>
      <c r="E2064" s="14"/>
      <c r="F2064" s="14"/>
      <c r="G2064" s="14"/>
      <c r="H2064" s="14"/>
      <c r="I2064" s="14"/>
      <c r="J2064" s="14"/>
      <c r="K2064" s="14"/>
      <c r="L2064" s="14"/>
      <c r="M2064" s="14"/>
      <c r="N2064" s="14"/>
      <c r="O2064" s="14"/>
      <c r="P2064" s="14"/>
      <c r="Q2064" s="14"/>
      <c r="R2064" s="14"/>
      <c r="S2064" s="14"/>
    </row>
    <row r="2065" spans="1:19">
      <c r="A2065" s="14"/>
      <c r="B2065" s="14"/>
      <c r="C2065" s="14"/>
      <c r="D2065" s="14"/>
      <c r="E2065" s="14"/>
      <c r="F2065" s="14"/>
      <c r="G2065" s="14"/>
      <c r="H2065" s="14"/>
      <c r="I2065" s="14"/>
      <c r="J2065" s="14"/>
      <c r="K2065" s="14"/>
      <c r="L2065" s="14"/>
      <c r="M2065" s="14"/>
      <c r="N2065" s="14"/>
      <c r="O2065" s="14"/>
      <c r="P2065" s="14"/>
      <c r="Q2065" s="14"/>
      <c r="R2065" s="14"/>
      <c r="S2065" s="14"/>
    </row>
    <row r="2066" spans="1:19">
      <c r="A2066" s="14"/>
      <c r="B2066" s="14"/>
      <c r="C2066" s="14"/>
      <c r="D2066" s="14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4"/>
      <c r="R2066" s="14"/>
      <c r="S2066" s="14"/>
    </row>
    <row r="2067" spans="1:19">
      <c r="A2067" s="14"/>
      <c r="B2067" s="14"/>
      <c r="C2067" s="14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</row>
    <row r="2068" spans="1:19">
      <c r="A2068" s="14"/>
      <c r="B2068" s="14"/>
      <c r="C2068" s="14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</row>
    <row r="2069" spans="1:19">
      <c r="A2069" s="14"/>
      <c r="B2069" s="14"/>
      <c r="C2069" s="14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</row>
    <row r="2070" spans="1:19">
      <c r="A2070" s="14"/>
      <c r="B2070" s="14"/>
      <c r="C2070" s="14"/>
      <c r="D2070" s="14"/>
      <c r="E2070" s="14"/>
      <c r="F2070" s="14"/>
      <c r="G2070" s="14"/>
      <c r="H2070" s="14"/>
      <c r="I2070" s="14"/>
      <c r="J2070" s="14"/>
      <c r="K2070" s="14"/>
      <c r="L2070" s="14"/>
      <c r="M2070" s="14"/>
      <c r="N2070" s="14"/>
      <c r="O2070" s="14"/>
      <c r="P2070" s="14"/>
      <c r="Q2070" s="14"/>
      <c r="R2070" s="14"/>
      <c r="S2070" s="14"/>
    </row>
    <row r="2071" spans="1:19">
      <c r="A2071" s="14"/>
      <c r="B2071" s="14"/>
      <c r="C2071" s="14"/>
      <c r="D2071" s="14"/>
      <c r="E2071" s="14"/>
      <c r="F2071" s="14"/>
      <c r="G2071" s="14"/>
      <c r="H2071" s="14"/>
      <c r="I2071" s="14"/>
      <c r="J2071" s="14"/>
      <c r="K2071" s="14"/>
      <c r="L2071" s="14"/>
      <c r="M2071" s="14"/>
      <c r="N2071" s="14"/>
      <c r="O2071" s="14"/>
      <c r="P2071" s="14"/>
      <c r="Q2071" s="14"/>
      <c r="R2071" s="14"/>
      <c r="S2071" s="14"/>
    </row>
    <row r="2072" spans="1:19">
      <c r="A2072" s="14"/>
      <c r="B2072" s="14"/>
      <c r="C2072" s="14"/>
      <c r="D2072" s="14"/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  <c r="Q2072" s="14"/>
      <c r="R2072" s="14"/>
      <c r="S2072" s="14"/>
    </row>
    <row r="2073" spans="1:19">
      <c r="A2073" s="14"/>
      <c r="B2073" s="14"/>
      <c r="C2073" s="14"/>
      <c r="D2073" s="14"/>
      <c r="E2073" s="14"/>
      <c r="F2073" s="14"/>
      <c r="G2073" s="14"/>
      <c r="H2073" s="14"/>
      <c r="I2073" s="14"/>
      <c r="J2073" s="14"/>
      <c r="K2073" s="14"/>
      <c r="L2073" s="14"/>
      <c r="M2073" s="14"/>
      <c r="N2073" s="14"/>
      <c r="O2073" s="14"/>
      <c r="P2073" s="14"/>
      <c r="Q2073" s="14"/>
      <c r="R2073" s="14"/>
      <c r="S2073" s="14"/>
    </row>
    <row r="2074" spans="1:19">
      <c r="A2074" s="14"/>
      <c r="B2074" s="14"/>
      <c r="C2074" s="14"/>
      <c r="D2074" s="14"/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  <c r="Q2074" s="14"/>
      <c r="R2074" s="14"/>
      <c r="S2074" s="14"/>
    </row>
    <row r="2075" spans="1:19">
      <c r="A2075" s="14"/>
      <c r="B2075" s="14"/>
      <c r="C2075" s="14"/>
      <c r="D2075" s="14"/>
      <c r="E2075" s="14"/>
      <c r="F2075" s="14"/>
      <c r="G2075" s="14"/>
      <c r="H2075" s="14"/>
      <c r="I2075" s="14"/>
      <c r="J2075" s="14"/>
      <c r="K2075" s="14"/>
      <c r="L2075" s="14"/>
      <c r="M2075" s="14"/>
      <c r="N2075" s="14"/>
      <c r="O2075" s="14"/>
      <c r="P2075" s="14"/>
      <c r="Q2075" s="14"/>
      <c r="R2075" s="14"/>
      <c r="S2075" s="14"/>
    </row>
    <row r="2076" spans="1:19">
      <c r="A2076" s="14"/>
      <c r="B2076" s="14"/>
      <c r="C2076" s="14"/>
      <c r="D2076" s="14"/>
      <c r="E2076" s="14"/>
      <c r="F2076" s="14"/>
      <c r="G2076" s="14"/>
      <c r="H2076" s="14"/>
      <c r="I2076" s="14"/>
      <c r="J2076" s="14"/>
      <c r="K2076" s="14"/>
      <c r="L2076" s="14"/>
      <c r="M2076" s="14"/>
      <c r="N2076" s="14"/>
      <c r="O2076" s="14"/>
      <c r="P2076" s="14"/>
      <c r="Q2076" s="14"/>
      <c r="R2076" s="14"/>
      <c r="S2076" s="14"/>
    </row>
    <row r="2077" spans="1:19">
      <c r="A2077" s="14"/>
      <c r="B2077" s="14"/>
      <c r="C2077" s="14"/>
      <c r="D2077" s="14"/>
      <c r="E2077" s="14"/>
      <c r="F2077" s="14"/>
      <c r="G2077" s="14"/>
      <c r="H2077" s="14"/>
      <c r="I2077" s="14"/>
      <c r="J2077" s="14"/>
      <c r="K2077" s="14"/>
      <c r="L2077" s="14"/>
      <c r="M2077" s="14"/>
      <c r="N2077" s="14"/>
      <c r="O2077" s="14"/>
      <c r="P2077" s="14"/>
      <c r="Q2077" s="14"/>
      <c r="R2077" s="14"/>
      <c r="S2077" s="14"/>
    </row>
    <row r="2078" spans="1:19">
      <c r="A2078" s="14"/>
      <c r="B2078" s="14"/>
      <c r="C2078" s="14"/>
      <c r="D2078" s="14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4"/>
      <c r="R2078" s="14"/>
      <c r="S2078" s="14"/>
    </row>
    <row r="2079" spans="1:19">
      <c r="A2079" s="14"/>
      <c r="B2079" s="14"/>
      <c r="C2079" s="14"/>
      <c r="D2079" s="14"/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14"/>
    </row>
    <row r="2080" spans="1:19">
      <c r="A2080" s="14"/>
      <c r="B2080" s="14"/>
      <c r="C2080" s="14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14"/>
    </row>
    <row r="2081" spans="1:19">
      <c r="A2081" s="14"/>
      <c r="B2081" s="14"/>
      <c r="C2081" s="14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</row>
    <row r="2082" spans="1:19">
      <c r="A2082" s="14"/>
      <c r="B2082" s="14"/>
      <c r="C2082" s="14"/>
      <c r="D2082" s="14"/>
      <c r="E2082" s="14"/>
      <c r="F2082" s="14"/>
      <c r="G2082" s="14"/>
      <c r="H2082" s="14"/>
      <c r="I2082" s="14"/>
      <c r="J2082" s="14"/>
      <c r="K2082" s="14"/>
      <c r="L2082" s="14"/>
      <c r="M2082" s="14"/>
      <c r="N2082" s="14"/>
      <c r="O2082" s="14"/>
      <c r="P2082" s="14"/>
      <c r="Q2082" s="14"/>
      <c r="R2082" s="14"/>
      <c r="S2082" s="14"/>
    </row>
    <row r="2083" spans="1:19">
      <c r="A2083" s="14"/>
      <c r="B2083" s="14"/>
      <c r="C2083" s="14"/>
      <c r="D2083" s="14"/>
      <c r="E2083" s="14"/>
      <c r="F2083" s="14"/>
      <c r="G2083" s="14"/>
      <c r="H2083" s="14"/>
      <c r="I2083" s="14"/>
      <c r="J2083" s="14"/>
      <c r="K2083" s="14"/>
      <c r="L2083" s="14"/>
      <c r="M2083" s="14"/>
      <c r="N2083" s="14"/>
      <c r="O2083" s="14"/>
      <c r="P2083" s="14"/>
      <c r="Q2083" s="14"/>
      <c r="R2083" s="14"/>
      <c r="S2083" s="14"/>
    </row>
    <row r="2084" spans="1:19">
      <c r="A2084" s="14"/>
      <c r="B2084" s="14"/>
      <c r="C2084" s="14"/>
      <c r="D2084" s="14"/>
      <c r="E2084" s="14"/>
      <c r="F2084" s="14"/>
      <c r="G2084" s="14"/>
      <c r="H2084" s="14"/>
      <c r="I2084" s="14"/>
      <c r="J2084" s="14"/>
      <c r="K2084" s="14"/>
      <c r="L2084" s="14"/>
      <c r="M2084" s="14"/>
      <c r="N2084" s="14"/>
      <c r="O2084" s="14"/>
      <c r="P2084" s="14"/>
      <c r="Q2084" s="14"/>
      <c r="R2084" s="14"/>
      <c r="S2084" s="14"/>
    </row>
    <row r="2085" spans="1:19">
      <c r="A2085" s="14"/>
      <c r="B2085" s="14"/>
      <c r="C2085" s="14"/>
      <c r="D2085" s="14"/>
      <c r="E2085" s="14"/>
      <c r="F2085" s="14"/>
      <c r="G2085" s="14"/>
      <c r="H2085" s="14"/>
      <c r="I2085" s="14"/>
      <c r="J2085" s="14"/>
      <c r="K2085" s="14"/>
      <c r="L2085" s="14"/>
      <c r="M2085" s="14"/>
      <c r="N2085" s="14"/>
      <c r="O2085" s="14"/>
      <c r="P2085" s="14"/>
      <c r="Q2085" s="14"/>
      <c r="R2085" s="14"/>
      <c r="S2085" s="14"/>
    </row>
    <row r="2086" spans="1:19">
      <c r="A2086" s="14"/>
      <c r="B2086" s="14"/>
      <c r="C2086" s="14"/>
      <c r="D2086" s="14"/>
      <c r="E2086" s="14"/>
      <c r="F2086" s="14"/>
      <c r="G2086" s="14"/>
      <c r="H2086" s="14"/>
      <c r="I2086" s="14"/>
      <c r="J2086" s="14"/>
      <c r="K2086" s="14"/>
      <c r="L2086" s="14"/>
      <c r="M2086" s="14"/>
      <c r="N2086" s="14"/>
      <c r="O2086" s="14"/>
      <c r="P2086" s="14"/>
      <c r="Q2086" s="14"/>
      <c r="R2086" s="14"/>
      <c r="S2086" s="14"/>
    </row>
    <row r="2087" spans="1:19">
      <c r="A2087" s="14"/>
      <c r="B2087" s="14"/>
      <c r="C2087" s="14"/>
      <c r="D2087" s="14"/>
      <c r="E2087" s="14"/>
      <c r="F2087" s="14"/>
      <c r="G2087" s="14"/>
      <c r="H2087" s="14"/>
      <c r="I2087" s="14"/>
      <c r="J2087" s="14"/>
      <c r="K2087" s="14"/>
      <c r="L2087" s="14"/>
      <c r="M2087" s="14"/>
      <c r="N2087" s="14"/>
      <c r="O2087" s="14"/>
      <c r="P2087" s="14"/>
      <c r="Q2087" s="14"/>
      <c r="R2087" s="14"/>
      <c r="S2087" s="14"/>
    </row>
    <row r="2088" spans="1:19">
      <c r="A2088" s="14"/>
      <c r="B2088" s="14"/>
      <c r="C2088" s="14"/>
      <c r="D2088" s="14"/>
      <c r="E2088" s="14"/>
      <c r="F2088" s="14"/>
      <c r="G2088" s="14"/>
      <c r="H2088" s="14"/>
      <c r="I2088" s="14"/>
      <c r="J2088" s="14"/>
      <c r="K2088" s="14"/>
      <c r="L2088" s="14"/>
      <c r="M2088" s="14"/>
      <c r="N2088" s="14"/>
      <c r="O2088" s="14"/>
      <c r="P2088" s="14"/>
      <c r="Q2088" s="14"/>
      <c r="R2088" s="14"/>
      <c r="S2088" s="14"/>
    </row>
    <row r="2089" spans="1:19">
      <c r="A2089" s="14"/>
      <c r="B2089" s="14"/>
      <c r="C2089" s="14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14"/>
    </row>
    <row r="2090" spans="1:19">
      <c r="A2090" s="14"/>
      <c r="B2090" s="14"/>
      <c r="C2090" s="14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</row>
    <row r="2091" spans="1:19">
      <c r="A2091" s="14"/>
      <c r="B2091" s="14"/>
      <c r="C2091" s="14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</row>
    <row r="2092" spans="1:19">
      <c r="A2092" s="14"/>
      <c r="B2092" s="14"/>
      <c r="C2092" s="14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14"/>
    </row>
    <row r="2093" spans="1:19">
      <c r="A2093" s="14"/>
      <c r="B2093" s="14"/>
      <c r="C2093" s="14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4"/>
      <c r="R2093" s="14"/>
      <c r="S2093" s="14"/>
    </row>
    <row r="2094" spans="1:19">
      <c r="A2094" s="14"/>
      <c r="B2094" s="14"/>
      <c r="C2094" s="14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</row>
    <row r="2095" spans="1:19">
      <c r="A2095" s="14"/>
      <c r="B2095" s="14"/>
      <c r="C2095" s="14"/>
      <c r="D2095" s="14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4"/>
      <c r="R2095" s="14"/>
      <c r="S2095" s="14"/>
    </row>
    <row r="2096" spans="1:19">
      <c r="A2096" s="14"/>
      <c r="B2096" s="14"/>
      <c r="C2096" s="14"/>
      <c r="D2096" s="14"/>
      <c r="E2096" s="14"/>
      <c r="F2096" s="14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  <c r="Q2096" s="14"/>
      <c r="R2096" s="14"/>
      <c r="S2096" s="14"/>
    </row>
    <row r="2097" spans="1:19">
      <c r="A2097" s="14"/>
      <c r="B2097" s="14"/>
      <c r="C2097" s="14"/>
      <c r="D2097" s="14"/>
      <c r="E2097" s="14"/>
      <c r="F2097" s="14"/>
      <c r="G2097" s="14"/>
      <c r="H2097" s="14"/>
      <c r="I2097" s="14"/>
      <c r="J2097" s="14"/>
      <c r="K2097" s="14"/>
      <c r="L2097" s="14"/>
      <c r="M2097" s="14"/>
      <c r="N2097" s="14"/>
      <c r="O2097" s="14"/>
      <c r="P2097" s="14"/>
      <c r="Q2097" s="14"/>
      <c r="R2097" s="14"/>
      <c r="S2097" s="14"/>
    </row>
    <row r="2098" spans="1:19">
      <c r="A2098" s="14"/>
      <c r="B2098" s="14"/>
      <c r="C2098" s="14"/>
      <c r="D2098" s="14"/>
      <c r="E2098" s="14"/>
      <c r="F2098" s="14"/>
      <c r="G2098" s="14"/>
      <c r="H2098" s="14"/>
      <c r="I2098" s="14"/>
      <c r="J2098" s="14"/>
      <c r="K2098" s="14"/>
      <c r="L2098" s="14"/>
      <c r="M2098" s="14"/>
      <c r="N2098" s="14"/>
      <c r="O2098" s="14"/>
      <c r="P2098" s="14"/>
      <c r="Q2098" s="14"/>
      <c r="R2098" s="14"/>
      <c r="S2098" s="14"/>
    </row>
    <row r="2099" spans="1:19">
      <c r="A2099" s="14"/>
      <c r="B2099" s="14"/>
      <c r="C2099" s="14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</row>
    <row r="2100" spans="1:19">
      <c r="A2100" s="14"/>
      <c r="B2100" s="14"/>
      <c r="C2100" s="14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</row>
    <row r="2101" spans="1:19">
      <c r="A2101" s="14"/>
      <c r="B2101" s="14"/>
      <c r="C2101" s="14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</row>
    <row r="2102" spans="1:19">
      <c r="A2102" s="14"/>
      <c r="B2102" s="14"/>
      <c r="C2102" s="14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</row>
    <row r="2103" spans="1:19">
      <c r="A2103" s="14"/>
      <c r="B2103" s="14"/>
      <c r="C2103" s="14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4"/>
      <c r="R2103" s="14"/>
      <c r="S2103" s="14"/>
    </row>
    <row r="2104" spans="1:19">
      <c r="A2104" s="14"/>
      <c r="B2104" s="14"/>
      <c r="C2104" s="14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</row>
    <row r="2105" spans="1:19">
      <c r="A2105" s="14"/>
      <c r="B2105" s="14"/>
      <c r="C2105" s="14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4"/>
      <c r="R2105" s="14"/>
      <c r="S2105" s="14"/>
    </row>
    <row r="2106" spans="1:19">
      <c r="A2106" s="14"/>
      <c r="B2106" s="14"/>
      <c r="C2106" s="14"/>
      <c r="D2106" s="14"/>
      <c r="E2106" s="14"/>
      <c r="F2106" s="14"/>
      <c r="G2106" s="14"/>
      <c r="H2106" s="14"/>
      <c r="I2106" s="14"/>
      <c r="J2106" s="14"/>
      <c r="K2106" s="14"/>
      <c r="L2106" s="14"/>
      <c r="M2106" s="14"/>
      <c r="N2106" s="14"/>
      <c r="O2106" s="14"/>
      <c r="P2106" s="14"/>
      <c r="Q2106" s="14"/>
      <c r="R2106" s="14"/>
      <c r="S2106" s="14"/>
    </row>
    <row r="2107" spans="1:19">
      <c r="A2107" s="14"/>
      <c r="B2107" s="14"/>
      <c r="C2107" s="14"/>
      <c r="D2107" s="14"/>
      <c r="E2107" s="14"/>
      <c r="F2107" s="14"/>
      <c r="G2107" s="14"/>
      <c r="H2107" s="14"/>
      <c r="I2107" s="14"/>
      <c r="J2107" s="14"/>
      <c r="K2107" s="14"/>
      <c r="L2107" s="14"/>
      <c r="M2107" s="14"/>
      <c r="N2107" s="14"/>
      <c r="O2107" s="14"/>
      <c r="P2107" s="14"/>
      <c r="Q2107" s="14"/>
      <c r="R2107" s="14"/>
      <c r="S2107" s="14"/>
    </row>
    <row r="2108" spans="1:19">
      <c r="A2108" s="14"/>
      <c r="B2108" s="14"/>
      <c r="C2108" s="14"/>
      <c r="D2108" s="14"/>
      <c r="E2108" s="14"/>
      <c r="F2108" s="14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  <c r="Q2108" s="14"/>
      <c r="R2108" s="14"/>
      <c r="S2108" s="14"/>
    </row>
    <row r="2109" spans="1:19">
      <c r="A2109" s="14"/>
      <c r="B2109" s="14"/>
      <c r="C2109" s="14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14"/>
    </row>
    <row r="2110" spans="1:19">
      <c r="A2110" s="14"/>
      <c r="B2110" s="14"/>
      <c r="C2110" s="14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</row>
    <row r="2111" spans="1:19">
      <c r="A2111" s="14"/>
      <c r="B2111" s="14"/>
      <c r="C2111" s="14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</row>
    <row r="2112" spans="1:19">
      <c r="A2112" s="14"/>
      <c r="B2112" s="14"/>
      <c r="C2112" s="14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</row>
    <row r="2113" spans="1:19">
      <c r="A2113" s="14"/>
      <c r="B2113" s="14"/>
      <c r="C2113" s="14"/>
      <c r="D2113" s="14"/>
      <c r="E2113" s="14"/>
      <c r="F2113" s="14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  <c r="Q2113" s="14"/>
      <c r="R2113" s="14"/>
      <c r="S2113" s="14"/>
    </row>
    <row r="2114" spans="1:19">
      <c r="A2114" s="14"/>
      <c r="B2114" s="14"/>
      <c r="C2114" s="14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</row>
    <row r="2115" spans="1:19">
      <c r="A2115" s="14"/>
      <c r="B2115" s="14"/>
      <c r="C2115" s="14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4"/>
      <c r="R2115" s="14"/>
      <c r="S2115" s="14"/>
    </row>
    <row r="2116" spans="1:19">
      <c r="A2116" s="14"/>
      <c r="B2116" s="14"/>
      <c r="C2116" s="14"/>
      <c r="D2116" s="14"/>
      <c r="E2116" s="14"/>
      <c r="F2116" s="14"/>
      <c r="G2116" s="14"/>
      <c r="H2116" s="14"/>
      <c r="I2116" s="14"/>
      <c r="J2116" s="14"/>
      <c r="K2116" s="14"/>
      <c r="L2116" s="14"/>
      <c r="M2116" s="14"/>
      <c r="N2116" s="14"/>
      <c r="O2116" s="14"/>
      <c r="P2116" s="14"/>
      <c r="Q2116" s="14"/>
      <c r="R2116" s="14"/>
      <c r="S2116" s="14"/>
    </row>
    <row r="2117" spans="1:19">
      <c r="A2117" s="14"/>
      <c r="B2117" s="14"/>
      <c r="C2117" s="14"/>
      <c r="D2117" s="14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4"/>
      <c r="R2117" s="14"/>
      <c r="S2117" s="14"/>
    </row>
    <row r="2118" spans="1:19">
      <c r="A2118" s="14"/>
      <c r="B2118" s="14"/>
      <c r="C2118" s="14"/>
      <c r="D2118" s="14"/>
      <c r="E2118" s="14"/>
      <c r="F2118" s="14"/>
      <c r="G2118" s="14"/>
      <c r="H2118" s="14"/>
      <c r="I2118" s="14"/>
      <c r="J2118" s="14"/>
      <c r="K2118" s="14"/>
      <c r="L2118" s="14"/>
      <c r="M2118" s="14"/>
      <c r="N2118" s="14"/>
      <c r="O2118" s="14"/>
      <c r="P2118" s="14"/>
      <c r="Q2118" s="14"/>
      <c r="R2118" s="14"/>
      <c r="S2118" s="14"/>
    </row>
    <row r="2119" spans="1:19">
      <c r="A2119" s="14"/>
      <c r="B2119" s="14"/>
      <c r="C2119" s="14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14"/>
    </row>
    <row r="2120" spans="1:19">
      <c r="A2120" s="14"/>
      <c r="B2120" s="14"/>
      <c r="C2120" s="14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</row>
    <row r="2121" spans="1:19">
      <c r="A2121" s="14"/>
      <c r="B2121" s="14"/>
      <c r="C2121" s="14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</row>
    <row r="2122" spans="1:19">
      <c r="A2122" s="14"/>
      <c r="B2122" s="14"/>
      <c r="C2122" s="14"/>
      <c r="D2122" s="14"/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4"/>
      <c r="R2122" s="14"/>
      <c r="S2122" s="14"/>
    </row>
    <row r="2123" spans="1:19">
      <c r="A2123" s="14"/>
      <c r="B2123" s="14"/>
      <c r="C2123" s="14"/>
      <c r="D2123" s="14"/>
      <c r="E2123" s="14"/>
      <c r="F2123" s="14"/>
      <c r="G2123" s="14"/>
      <c r="H2123" s="14"/>
      <c r="I2123" s="14"/>
      <c r="J2123" s="14"/>
      <c r="K2123" s="14"/>
      <c r="L2123" s="14"/>
      <c r="M2123" s="14"/>
      <c r="N2123" s="14"/>
      <c r="O2123" s="14"/>
      <c r="P2123" s="14"/>
      <c r="Q2123" s="14"/>
      <c r="R2123" s="14"/>
      <c r="S2123" s="14"/>
    </row>
    <row r="2124" spans="1:19">
      <c r="A2124" s="14"/>
      <c r="B2124" s="14"/>
      <c r="C2124" s="14"/>
      <c r="D2124" s="14"/>
      <c r="E2124" s="14"/>
      <c r="F2124" s="14"/>
      <c r="G2124" s="14"/>
      <c r="H2124" s="14"/>
      <c r="I2124" s="14"/>
      <c r="J2124" s="14"/>
      <c r="K2124" s="14"/>
      <c r="L2124" s="14"/>
      <c r="M2124" s="14"/>
      <c r="N2124" s="14"/>
      <c r="O2124" s="14"/>
      <c r="P2124" s="14"/>
      <c r="Q2124" s="14"/>
      <c r="R2124" s="14"/>
      <c r="S2124" s="14"/>
    </row>
    <row r="2125" spans="1:19">
      <c r="A2125" s="14"/>
      <c r="B2125" s="14"/>
      <c r="C2125" s="14"/>
      <c r="D2125" s="14"/>
      <c r="E2125" s="14"/>
      <c r="F2125" s="14"/>
      <c r="G2125" s="14"/>
      <c r="H2125" s="14"/>
      <c r="I2125" s="14"/>
      <c r="J2125" s="14"/>
      <c r="K2125" s="14"/>
      <c r="L2125" s="14"/>
      <c r="M2125" s="14"/>
      <c r="N2125" s="14"/>
      <c r="O2125" s="14"/>
      <c r="P2125" s="14"/>
      <c r="Q2125" s="14"/>
      <c r="R2125" s="14"/>
      <c r="S2125" s="14"/>
    </row>
    <row r="2126" spans="1:19">
      <c r="A2126" s="14"/>
      <c r="B2126" s="14"/>
      <c r="C2126" s="14"/>
      <c r="D2126" s="14"/>
      <c r="E2126" s="14"/>
      <c r="F2126" s="14"/>
      <c r="G2126" s="14"/>
      <c r="H2126" s="14"/>
      <c r="I2126" s="14"/>
      <c r="J2126" s="14"/>
      <c r="K2126" s="14"/>
      <c r="L2126" s="14"/>
      <c r="M2126" s="14"/>
      <c r="N2126" s="14"/>
      <c r="O2126" s="14"/>
      <c r="P2126" s="14"/>
      <c r="Q2126" s="14"/>
      <c r="R2126" s="14"/>
      <c r="S2126" s="14"/>
    </row>
    <row r="2127" spans="1:19">
      <c r="A2127" s="14"/>
      <c r="B2127" s="14"/>
      <c r="C2127" s="14"/>
      <c r="D2127" s="14"/>
      <c r="E2127" s="14"/>
      <c r="F2127" s="14"/>
      <c r="G2127" s="14"/>
      <c r="H2127" s="14"/>
      <c r="I2127" s="14"/>
      <c r="J2127" s="14"/>
      <c r="K2127" s="14"/>
      <c r="L2127" s="14"/>
      <c r="M2127" s="14"/>
      <c r="N2127" s="14"/>
      <c r="O2127" s="14"/>
      <c r="P2127" s="14"/>
      <c r="Q2127" s="14"/>
      <c r="R2127" s="14"/>
      <c r="S2127" s="14"/>
    </row>
    <row r="2128" spans="1:19">
      <c r="A2128" s="14"/>
      <c r="B2128" s="14"/>
      <c r="C2128" s="14"/>
      <c r="D2128" s="14"/>
      <c r="E2128" s="14"/>
      <c r="F2128" s="14"/>
      <c r="G2128" s="14"/>
      <c r="H2128" s="14"/>
      <c r="I2128" s="14"/>
      <c r="J2128" s="14"/>
      <c r="K2128" s="14"/>
      <c r="L2128" s="14"/>
      <c r="M2128" s="14"/>
      <c r="N2128" s="14"/>
      <c r="O2128" s="14"/>
      <c r="P2128" s="14"/>
      <c r="Q2128" s="14"/>
      <c r="R2128" s="14"/>
      <c r="S2128" s="14"/>
    </row>
    <row r="2129" spans="1:19">
      <c r="A2129" s="14"/>
      <c r="B2129" s="14"/>
      <c r="C2129" s="14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4"/>
      <c r="R2129" s="14"/>
      <c r="S2129" s="14"/>
    </row>
    <row r="2130" spans="1:19">
      <c r="A2130" s="14"/>
      <c r="B2130" s="14"/>
      <c r="C2130" s="14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</row>
    <row r="2131" spans="1:19">
      <c r="A2131" s="14"/>
      <c r="B2131" s="14"/>
      <c r="C2131" s="14"/>
      <c r="D2131" s="14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</row>
    <row r="2132" spans="1:19">
      <c r="A2132" s="14"/>
      <c r="B2132" s="14"/>
      <c r="C2132" s="14"/>
      <c r="D2132" s="14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</row>
    <row r="2133" spans="1:19">
      <c r="A2133" s="14"/>
      <c r="B2133" s="14"/>
      <c r="C2133" s="14"/>
      <c r="D2133" s="14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4"/>
      <c r="R2133" s="14"/>
      <c r="S2133" s="14"/>
    </row>
    <row r="2134" spans="1:19">
      <c r="A2134" s="14"/>
      <c r="B2134" s="14"/>
      <c r="C2134" s="14"/>
      <c r="D2134" s="14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4"/>
      <c r="R2134" s="14"/>
      <c r="S2134" s="14"/>
    </row>
    <row r="2135" spans="1:19">
      <c r="A2135" s="14"/>
      <c r="B2135" s="14"/>
      <c r="C2135" s="14"/>
      <c r="D2135" s="14"/>
      <c r="E2135" s="14"/>
      <c r="F2135" s="14"/>
      <c r="G2135" s="14"/>
      <c r="H2135" s="14"/>
      <c r="I2135" s="14"/>
      <c r="J2135" s="14"/>
      <c r="K2135" s="14"/>
      <c r="L2135" s="14"/>
      <c r="M2135" s="14"/>
      <c r="N2135" s="14"/>
      <c r="O2135" s="14"/>
      <c r="P2135" s="14"/>
      <c r="Q2135" s="14"/>
      <c r="R2135" s="14"/>
      <c r="S2135" s="14"/>
    </row>
    <row r="2136" spans="1:19">
      <c r="A2136" s="14"/>
      <c r="B2136" s="14"/>
      <c r="C2136" s="14"/>
      <c r="D2136" s="14"/>
      <c r="E2136" s="14"/>
      <c r="F2136" s="14"/>
      <c r="G2136" s="14"/>
      <c r="H2136" s="14"/>
      <c r="I2136" s="14"/>
      <c r="J2136" s="14"/>
      <c r="K2136" s="14"/>
      <c r="L2136" s="14"/>
      <c r="M2136" s="14"/>
      <c r="N2136" s="14"/>
      <c r="O2136" s="14"/>
      <c r="P2136" s="14"/>
      <c r="Q2136" s="14"/>
      <c r="R2136" s="14"/>
      <c r="S2136" s="14"/>
    </row>
    <row r="2137" spans="1:19">
      <c r="A2137" s="14"/>
      <c r="B2137" s="14"/>
      <c r="C2137" s="14"/>
      <c r="D2137" s="14"/>
      <c r="E2137" s="14"/>
      <c r="F2137" s="14"/>
      <c r="G2137" s="14"/>
      <c r="H2137" s="14"/>
      <c r="I2137" s="14"/>
      <c r="J2137" s="14"/>
      <c r="K2137" s="14"/>
      <c r="L2137" s="14"/>
      <c r="M2137" s="14"/>
      <c r="N2137" s="14"/>
      <c r="O2137" s="14"/>
      <c r="P2137" s="14"/>
      <c r="Q2137" s="14"/>
      <c r="R2137" s="14"/>
      <c r="S2137" s="14"/>
    </row>
    <row r="2138" spans="1:19">
      <c r="A2138" s="14"/>
      <c r="B2138" s="14"/>
      <c r="C2138" s="14"/>
      <c r="D2138" s="14"/>
      <c r="E2138" s="14"/>
      <c r="F2138" s="14"/>
      <c r="G2138" s="14"/>
      <c r="H2138" s="14"/>
      <c r="I2138" s="14"/>
      <c r="J2138" s="14"/>
      <c r="K2138" s="14"/>
      <c r="L2138" s="14"/>
      <c r="M2138" s="14"/>
      <c r="N2138" s="14"/>
      <c r="O2138" s="14"/>
      <c r="P2138" s="14"/>
      <c r="Q2138" s="14"/>
      <c r="R2138" s="14"/>
      <c r="S2138" s="14"/>
    </row>
    <row r="2139" spans="1:19">
      <c r="A2139" s="14"/>
      <c r="B2139" s="14"/>
      <c r="C2139" s="14"/>
      <c r="D2139" s="14"/>
      <c r="E2139" s="14"/>
      <c r="F2139" s="14"/>
      <c r="G2139" s="14"/>
      <c r="H2139" s="14"/>
      <c r="I2139" s="14"/>
      <c r="J2139" s="14"/>
      <c r="K2139" s="14"/>
      <c r="L2139" s="14"/>
      <c r="M2139" s="14"/>
      <c r="N2139" s="14"/>
      <c r="O2139" s="14"/>
      <c r="P2139" s="14"/>
      <c r="Q2139" s="14"/>
      <c r="R2139" s="14"/>
      <c r="S2139" s="14"/>
    </row>
    <row r="2140" spans="1:19">
      <c r="A2140" s="14"/>
      <c r="B2140" s="14"/>
      <c r="C2140" s="14"/>
      <c r="D2140" s="14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4"/>
      <c r="R2140" s="14"/>
      <c r="S2140" s="14"/>
    </row>
    <row r="2141" spans="1:19">
      <c r="A2141" s="14"/>
      <c r="B2141" s="14"/>
      <c r="C2141" s="14"/>
      <c r="D2141" s="14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</row>
    <row r="2142" spans="1:19">
      <c r="A2142" s="14"/>
      <c r="B2142" s="14"/>
      <c r="C2142" s="14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</row>
    <row r="2143" spans="1:19">
      <c r="A2143" s="14"/>
      <c r="B2143" s="14"/>
      <c r="C2143" s="14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</row>
    <row r="2144" spans="1:19">
      <c r="A2144" s="14"/>
      <c r="B2144" s="14"/>
      <c r="C2144" s="14"/>
      <c r="D2144" s="14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4"/>
      <c r="R2144" s="14"/>
      <c r="S2144" s="14"/>
    </row>
    <row r="2145" spans="1:19">
      <c r="A2145" s="14"/>
      <c r="B2145" s="14"/>
      <c r="C2145" s="14"/>
      <c r="D2145" s="14"/>
      <c r="E2145" s="14"/>
      <c r="F2145" s="14"/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  <c r="Q2145" s="14"/>
      <c r="R2145" s="14"/>
      <c r="S2145" s="14"/>
    </row>
    <row r="2146" spans="1:19">
      <c r="A2146" s="14"/>
      <c r="B2146" s="14"/>
      <c r="C2146" s="14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</row>
    <row r="2147" spans="1:19">
      <c r="A2147" s="14"/>
      <c r="B2147" s="14"/>
      <c r="C2147" s="14"/>
      <c r="D2147" s="14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4"/>
      <c r="R2147" s="14"/>
      <c r="S2147" s="14"/>
    </row>
    <row r="2148" spans="1:19">
      <c r="A2148" s="14"/>
      <c r="B2148" s="14"/>
      <c r="C2148" s="14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14"/>
    </row>
    <row r="2149" spans="1:19">
      <c r="A2149" s="14"/>
      <c r="B2149" s="14"/>
      <c r="C2149" s="14"/>
      <c r="D2149" s="14"/>
      <c r="E2149" s="14"/>
      <c r="F2149" s="14"/>
      <c r="G2149" s="14"/>
      <c r="H2149" s="14"/>
      <c r="I2149" s="14"/>
      <c r="J2149" s="14"/>
      <c r="K2149" s="14"/>
      <c r="L2149" s="14"/>
      <c r="M2149" s="14"/>
      <c r="N2149" s="14"/>
      <c r="O2149" s="14"/>
      <c r="P2149" s="14"/>
      <c r="Q2149" s="14"/>
      <c r="R2149" s="14"/>
      <c r="S2149" s="14"/>
    </row>
    <row r="2150" spans="1:19">
      <c r="A2150" s="14"/>
      <c r="B2150" s="14"/>
      <c r="C2150" s="14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</row>
    <row r="2151" spans="1:19">
      <c r="A2151" s="14"/>
      <c r="B2151" s="14"/>
      <c r="C2151" s="14"/>
      <c r="D2151" s="14"/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4"/>
      <c r="R2151" s="14"/>
      <c r="S2151" s="14"/>
    </row>
    <row r="2152" spans="1:19">
      <c r="A2152" s="14"/>
      <c r="B2152" s="14"/>
      <c r="C2152" s="14"/>
      <c r="D2152" s="14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</row>
    <row r="2153" spans="1:19">
      <c r="A2153" s="14"/>
      <c r="B2153" s="14"/>
      <c r="C2153" s="14"/>
      <c r="D2153" s="14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</row>
    <row r="2154" spans="1:19">
      <c r="A2154" s="14"/>
      <c r="B2154" s="14"/>
      <c r="C2154" s="14"/>
      <c r="D2154" s="14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4"/>
      <c r="R2154" s="14"/>
      <c r="S2154" s="14"/>
    </row>
    <row r="2155" spans="1:19">
      <c r="A2155" s="14"/>
      <c r="B2155" s="14"/>
      <c r="C2155" s="14"/>
      <c r="D2155" s="14"/>
      <c r="E2155" s="14"/>
      <c r="F2155" s="14"/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  <c r="Q2155" s="14"/>
      <c r="R2155" s="14"/>
      <c r="S2155" s="14"/>
    </row>
    <row r="2156" spans="1:19">
      <c r="A2156" s="14"/>
      <c r="B2156" s="14"/>
      <c r="C2156" s="14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14"/>
    </row>
    <row r="2157" spans="1:19">
      <c r="A2157" s="14"/>
      <c r="B2157" s="14"/>
      <c r="C2157" s="14"/>
      <c r="D2157" s="14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4"/>
      <c r="R2157" s="14"/>
      <c r="S2157" s="14"/>
    </row>
    <row r="2158" spans="1:19">
      <c r="A2158" s="14"/>
      <c r="B2158" s="14"/>
      <c r="C2158" s="14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14"/>
    </row>
    <row r="2159" spans="1:19">
      <c r="A2159" s="14"/>
      <c r="B2159" s="14"/>
      <c r="C2159" s="14"/>
      <c r="D2159" s="14"/>
      <c r="E2159" s="14"/>
      <c r="F2159" s="14"/>
      <c r="G2159" s="14"/>
      <c r="H2159" s="14"/>
      <c r="I2159" s="14"/>
      <c r="J2159" s="14"/>
      <c r="K2159" s="14"/>
      <c r="L2159" s="14"/>
      <c r="M2159" s="14"/>
      <c r="N2159" s="14"/>
      <c r="O2159" s="14"/>
      <c r="P2159" s="14"/>
      <c r="Q2159" s="14"/>
      <c r="R2159" s="14"/>
      <c r="S2159" s="14"/>
    </row>
    <row r="2160" spans="1:19">
      <c r="A2160" s="14"/>
      <c r="B2160" s="14"/>
      <c r="C2160" s="14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14"/>
    </row>
    <row r="2161" spans="1:19">
      <c r="A2161" s="14"/>
      <c r="B2161" s="14"/>
      <c r="C2161" s="14"/>
      <c r="D2161" s="14"/>
      <c r="E2161" s="14"/>
      <c r="F2161" s="14"/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  <c r="Q2161" s="14"/>
      <c r="R2161" s="14"/>
      <c r="S2161" s="14"/>
    </row>
    <row r="2162" spans="1:19">
      <c r="A2162" s="14"/>
      <c r="B2162" s="14"/>
      <c r="C2162" s="14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</row>
    <row r="2163" spans="1:19">
      <c r="A2163" s="14"/>
      <c r="B2163" s="14"/>
      <c r="C2163" s="14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14"/>
    </row>
    <row r="2164" spans="1:19">
      <c r="A2164" s="14"/>
      <c r="B2164" s="14"/>
      <c r="C2164" s="14"/>
      <c r="D2164" s="14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4"/>
      <c r="R2164" s="14"/>
      <c r="S2164" s="14"/>
    </row>
    <row r="2165" spans="1:19">
      <c r="A2165" s="14"/>
      <c r="B2165" s="14"/>
      <c r="C2165" s="14"/>
      <c r="D2165" s="14"/>
      <c r="E2165" s="14"/>
      <c r="F2165" s="14"/>
      <c r="G2165" s="14"/>
      <c r="H2165" s="14"/>
      <c r="I2165" s="14"/>
      <c r="J2165" s="14"/>
      <c r="K2165" s="14"/>
      <c r="L2165" s="14"/>
      <c r="M2165" s="14"/>
      <c r="N2165" s="14"/>
      <c r="O2165" s="14"/>
      <c r="P2165" s="14"/>
      <c r="Q2165" s="14"/>
      <c r="R2165" s="14"/>
      <c r="S2165" s="14"/>
    </row>
    <row r="2166" spans="1:19">
      <c r="A2166" s="14"/>
      <c r="B2166" s="14"/>
      <c r="C2166" s="14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</row>
    <row r="2167" spans="1:19">
      <c r="A2167" s="14"/>
      <c r="B2167" s="14"/>
      <c r="C2167" s="14"/>
      <c r="D2167" s="14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4"/>
      <c r="R2167" s="14"/>
      <c r="S2167" s="14"/>
    </row>
    <row r="2168" spans="1:19">
      <c r="A2168" s="14"/>
      <c r="B2168" s="14"/>
      <c r="C2168" s="14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14"/>
    </row>
    <row r="2169" spans="1:19">
      <c r="A2169" s="14"/>
      <c r="B2169" s="14"/>
      <c r="C2169" s="14"/>
      <c r="D2169" s="14"/>
      <c r="E2169" s="14"/>
      <c r="F2169" s="14"/>
      <c r="G2169" s="14"/>
      <c r="H2169" s="14"/>
      <c r="I2169" s="14"/>
      <c r="J2169" s="14"/>
      <c r="K2169" s="14"/>
      <c r="L2169" s="14"/>
      <c r="M2169" s="14"/>
      <c r="N2169" s="14"/>
      <c r="O2169" s="14"/>
      <c r="P2169" s="14"/>
      <c r="Q2169" s="14"/>
      <c r="R2169" s="14"/>
      <c r="S2169" s="14"/>
    </row>
    <row r="2170" spans="1:19">
      <c r="A2170" s="14"/>
      <c r="B2170" s="14"/>
      <c r="C2170" s="14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</row>
    <row r="2171" spans="1:19">
      <c r="A2171" s="14"/>
      <c r="B2171" s="14"/>
      <c r="C2171" s="14"/>
      <c r="D2171" s="14"/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  <c r="Q2171" s="14"/>
      <c r="R2171" s="14"/>
      <c r="S2171" s="14"/>
    </row>
    <row r="2172" spans="1:19">
      <c r="A2172" s="14"/>
      <c r="B2172" s="14"/>
      <c r="C2172" s="14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</row>
    <row r="2173" spans="1:19">
      <c r="A2173" s="14"/>
      <c r="B2173" s="14"/>
      <c r="C2173" s="14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</row>
    <row r="2174" spans="1:19">
      <c r="A2174" s="14"/>
      <c r="B2174" s="14"/>
      <c r="C2174" s="14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4"/>
      <c r="R2174" s="14"/>
      <c r="S2174" s="14"/>
    </row>
    <row r="2175" spans="1:19">
      <c r="A2175" s="14"/>
      <c r="B2175" s="14"/>
      <c r="C2175" s="14"/>
      <c r="D2175" s="14"/>
      <c r="E2175" s="14"/>
      <c r="F2175" s="14"/>
      <c r="G2175" s="14"/>
      <c r="H2175" s="14"/>
      <c r="I2175" s="14"/>
      <c r="J2175" s="14"/>
      <c r="K2175" s="14"/>
      <c r="L2175" s="14"/>
      <c r="M2175" s="14"/>
      <c r="N2175" s="14"/>
      <c r="O2175" s="14"/>
      <c r="P2175" s="14"/>
      <c r="Q2175" s="14"/>
      <c r="R2175" s="14"/>
      <c r="S2175" s="14"/>
    </row>
    <row r="2176" spans="1:19">
      <c r="A2176" s="14"/>
      <c r="B2176" s="14"/>
      <c r="C2176" s="14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4"/>
      <c r="R2176" s="14"/>
      <c r="S2176" s="14"/>
    </row>
    <row r="2177" spans="1:19">
      <c r="A2177" s="14"/>
      <c r="B2177" s="14"/>
      <c r="C2177" s="14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4"/>
      <c r="R2177" s="14"/>
      <c r="S2177" s="14"/>
    </row>
    <row r="2178" spans="1:19">
      <c r="A2178" s="14"/>
      <c r="B2178" s="14"/>
      <c r="C2178" s="14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4"/>
      <c r="R2178" s="14"/>
      <c r="S2178" s="14"/>
    </row>
    <row r="2179" spans="1:19">
      <c r="A2179" s="14"/>
      <c r="B2179" s="14"/>
      <c r="C2179" s="14"/>
      <c r="D2179" s="14"/>
      <c r="E2179" s="14"/>
      <c r="F2179" s="14"/>
      <c r="G2179" s="14"/>
      <c r="H2179" s="14"/>
      <c r="I2179" s="14"/>
      <c r="J2179" s="14"/>
      <c r="K2179" s="14"/>
      <c r="L2179" s="14"/>
      <c r="M2179" s="14"/>
      <c r="N2179" s="14"/>
      <c r="O2179" s="14"/>
      <c r="P2179" s="14"/>
      <c r="Q2179" s="14"/>
      <c r="R2179" s="14"/>
      <c r="S2179" s="14"/>
    </row>
    <row r="2180" spans="1:19">
      <c r="A2180" s="14"/>
      <c r="B2180" s="14"/>
      <c r="C2180" s="14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</row>
    <row r="2181" spans="1:19">
      <c r="A2181" s="14"/>
      <c r="B2181" s="14"/>
      <c r="C2181" s="14"/>
      <c r="D2181" s="14"/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  <c r="O2181" s="14"/>
      <c r="P2181" s="14"/>
      <c r="Q2181" s="14"/>
      <c r="R2181" s="14"/>
      <c r="S2181" s="14"/>
    </row>
    <row r="2182" spans="1:19">
      <c r="A2182" s="14"/>
      <c r="B2182" s="14"/>
      <c r="C2182" s="14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14"/>
    </row>
    <row r="2183" spans="1:19">
      <c r="A2183" s="14"/>
      <c r="B2183" s="14"/>
      <c r="C2183" s="14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14"/>
    </row>
    <row r="2184" spans="1:19">
      <c r="A2184" s="14"/>
      <c r="B2184" s="14"/>
      <c r="C2184" s="14"/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4"/>
      <c r="R2184" s="14"/>
      <c r="S2184" s="14"/>
    </row>
    <row r="2185" spans="1:19">
      <c r="A2185" s="14"/>
      <c r="B2185" s="14"/>
      <c r="C2185" s="14"/>
      <c r="D2185" s="14"/>
      <c r="E2185" s="14"/>
      <c r="F2185" s="14"/>
      <c r="G2185" s="14"/>
      <c r="H2185" s="14"/>
      <c r="I2185" s="14"/>
      <c r="J2185" s="14"/>
      <c r="K2185" s="14"/>
      <c r="L2185" s="14"/>
      <c r="M2185" s="14"/>
      <c r="N2185" s="14"/>
      <c r="O2185" s="14"/>
      <c r="P2185" s="14"/>
      <c r="Q2185" s="14"/>
      <c r="R2185" s="14"/>
      <c r="S2185" s="14"/>
    </row>
    <row r="2186" spans="1:19">
      <c r="A2186" s="14"/>
      <c r="B2186" s="14"/>
      <c r="C2186" s="14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4"/>
      <c r="R2186" s="14"/>
      <c r="S2186" s="14"/>
    </row>
    <row r="2187" spans="1:19">
      <c r="A2187" s="14"/>
      <c r="B2187" s="14"/>
      <c r="C2187" s="14"/>
      <c r="D2187" s="14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4"/>
      <c r="R2187" s="14"/>
      <c r="S2187" s="14"/>
    </row>
    <row r="2188" spans="1:19">
      <c r="A2188" s="14"/>
      <c r="B2188" s="14"/>
      <c r="C2188" s="14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4"/>
      <c r="R2188" s="14"/>
      <c r="S2188" s="14"/>
    </row>
    <row r="2189" spans="1:19">
      <c r="A2189" s="14"/>
      <c r="B2189" s="14"/>
      <c r="C2189" s="14"/>
      <c r="D2189" s="14"/>
      <c r="E2189" s="14"/>
      <c r="F2189" s="14"/>
      <c r="G2189" s="14"/>
      <c r="H2189" s="14"/>
      <c r="I2189" s="14"/>
      <c r="J2189" s="14"/>
      <c r="K2189" s="14"/>
      <c r="L2189" s="14"/>
      <c r="M2189" s="14"/>
      <c r="N2189" s="14"/>
      <c r="O2189" s="14"/>
      <c r="P2189" s="14"/>
      <c r="Q2189" s="14"/>
      <c r="R2189" s="14"/>
      <c r="S2189" s="14"/>
    </row>
    <row r="2190" spans="1:19">
      <c r="A2190" s="14"/>
      <c r="B2190" s="14"/>
      <c r="C2190" s="14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14"/>
    </row>
    <row r="2191" spans="1:19">
      <c r="A2191" s="14"/>
      <c r="B2191" s="14"/>
      <c r="C2191" s="14"/>
      <c r="D2191" s="14"/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  <c r="Q2191" s="14"/>
      <c r="R2191" s="14"/>
      <c r="S2191" s="14"/>
    </row>
    <row r="2192" spans="1:19">
      <c r="A2192" s="14"/>
      <c r="B2192" s="14"/>
      <c r="C2192" s="14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</row>
    <row r="2193" spans="1:19">
      <c r="A2193" s="14"/>
      <c r="B2193" s="14"/>
      <c r="C2193" s="14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</row>
    <row r="2194" spans="1:19">
      <c r="A2194" s="14"/>
      <c r="B2194" s="14"/>
      <c r="C2194" s="14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4"/>
      <c r="R2194" s="14"/>
      <c r="S2194" s="14"/>
    </row>
    <row r="2195" spans="1:19">
      <c r="A2195" s="14"/>
      <c r="B2195" s="14"/>
      <c r="C2195" s="14"/>
      <c r="D2195" s="14"/>
      <c r="E2195" s="14"/>
      <c r="F2195" s="14"/>
      <c r="G2195" s="14"/>
      <c r="H2195" s="14"/>
      <c r="I2195" s="14"/>
      <c r="J2195" s="14"/>
      <c r="K2195" s="14"/>
      <c r="L2195" s="14"/>
      <c r="M2195" s="14"/>
      <c r="N2195" s="14"/>
      <c r="O2195" s="14"/>
      <c r="P2195" s="14"/>
      <c r="Q2195" s="14"/>
      <c r="R2195" s="14"/>
      <c r="S2195" s="14"/>
    </row>
    <row r="2196" spans="1:19">
      <c r="A2196" s="14"/>
      <c r="B2196" s="14"/>
      <c r="C2196" s="14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14"/>
    </row>
    <row r="2197" spans="1:19">
      <c r="A2197" s="14"/>
      <c r="B2197" s="14"/>
      <c r="C2197" s="14"/>
      <c r="D2197" s="14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4"/>
      <c r="R2197" s="14"/>
      <c r="S2197" s="14"/>
    </row>
    <row r="2198" spans="1:19">
      <c r="A2198" s="14"/>
      <c r="B2198" s="14"/>
      <c r="C2198" s="14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14"/>
    </row>
    <row r="2199" spans="1:19">
      <c r="A2199" s="14"/>
      <c r="B2199" s="14"/>
      <c r="C2199" s="14"/>
      <c r="D2199" s="14"/>
      <c r="E2199" s="14"/>
      <c r="F2199" s="14"/>
      <c r="G2199" s="14"/>
      <c r="H2199" s="14"/>
      <c r="I2199" s="14"/>
      <c r="J2199" s="14"/>
      <c r="K2199" s="14"/>
      <c r="L2199" s="14"/>
      <c r="M2199" s="14"/>
      <c r="N2199" s="14"/>
      <c r="O2199" s="14"/>
      <c r="P2199" s="14"/>
      <c r="Q2199" s="14"/>
      <c r="R2199" s="14"/>
      <c r="S2199" s="14"/>
    </row>
    <row r="2200" spans="1:19">
      <c r="A2200" s="14"/>
      <c r="B2200" s="14"/>
      <c r="C2200" s="14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</row>
    <row r="2201" spans="1:19">
      <c r="A2201" s="14"/>
      <c r="B2201" s="14"/>
      <c r="C2201" s="14"/>
      <c r="D2201" s="14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4"/>
      <c r="R2201" s="14"/>
      <c r="S2201" s="14"/>
    </row>
    <row r="2202" spans="1:19">
      <c r="A2202" s="14"/>
      <c r="B2202" s="14"/>
      <c r="C2202" s="14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14"/>
    </row>
    <row r="2203" spans="1:19">
      <c r="A2203" s="14"/>
      <c r="B2203" s="14"/>
      <c r="C2203" s="14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14"/>
    </row>
    <row r="2204" spans="1:19">
      <c r="A2204" s="14"/>
      <c r="B2204" s="14"/>
      <c r="C2204" s="14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4"/>
      <c r="R2204" s="14"/>
      <c r="S2204" s="14"/>
    </row>
    <row r="2205" spans="1:19">
      <c r="A2205" s="14"/>
      <c r="B2205" s="14"/>
      <c r="C2205" s="14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</row>
    <row r="2206" spans="1:19">
      <c r="A2206" s="14"/>
      <c r="B2206" s="14"/>
      <c r="C2206" s="14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4"/>
      <c r="R2206" s="14"/>
      <c r="S2206" s="14"/>
    </row>
    <row r="2207" spans="1:19">
      <c r="A2207" s="14"/>
      <c r="B2207" s="14"/>
      <c r="C2207" s="14"/>
      <c r="D2207" s="14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4"/>
      <c r="R2207" s="14"/>
      <c r="S2207" s="14"/>
    </row>
    <row r="2208" spans="1:19">
      <c r="A2208" s="14"/>
      <c r="B2208" s="14"/>
      <c r="C2208" s="14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</row>
    <row r="2209" spans="1:19">
      <c r="A2209" s="14"/>
      <c r="B2209" s="14"/>
      <c r="C2209" s="14"/>
      <c r="D2209" s="14"/>
      <c r="E2209" s="14"/>
      <c r="F2209" s="14"/>
      <c r="G2209" s="14"/>
      <c r="H2209" s="14"/>
      <c r="I2209" s="14"/>
      <c r="J2209" s="14"/>
      <c r="K2209" s="14"/>
      <c r="L2209" s="14"/>
      <c r="M2209" s="14"/>
      <c r="N2209" s="14"/>
      <c r="O2209" s="14"/>
      <c r="P2209" s="14"/>
      <c r="Q2209" s="14"/>
      <c r="R2209" s="14"/>
      <c r="S2209" s="14"/>
    </row>
    <row r="2210" spans="1:19">
      <c r="A2210" s="14"/>
      <c r="B2210" s="14"/>
      <c r="C2210" s="14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</row>
    <row r="2211" spans="1:19">
      <c r="A2211" s="14"/>
      <c r="B2211" s="14"/>
      <c r="C2211" s="14"/>
      <c r="D2211" s="14"/>
      <c r="E2211" s="14"/>
      <c r="F2211" s="14"/>
      <c r="G2211" s="14"/>
      <c r="H2211" s="14"/>
      <c r="I2211" s="14"/>
      <c r="J2211" s="14"/>
      <c r="K2211" s="14"/>
      <c r="L2211" s="14"/>
      <c r="M2211" s="14"/>
      <c r="N2211" s="14"/>
      <c r="O2211" s="14"/>
      <c r="P2211" s="14"/>
      <c r="Q2211" s="14"/>
      <c r="R2211" s="14"/>
      <c r="S2211" s="14"/>
    </row>
    <row r="2212" spans="1:19">
      <c r="A2212" s="14"/>
      <c r="B2212" s="14"/>
      <c r="C2212" s="14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4"/>
      <c r="R2212" s="14"/>
      <c r="S2212" s="14"/>
    </row>
    <row r="2213" spans="1:19">
      <c r="A2213" s="14"/>
      <c r="B2213" s="14"/>
      <c r="C2213" s="14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</row>
    <row r="2214" spans="1:19">
      <c r="A2214" s="14"/>
      <c r="B2214" s="14"/>
      <c r="C2214" s="14"/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4"/>
      <c r="R2214" s="14"/>
      <c r="S2214" s="14"/>
    </row>
    <row r="2215" spans="1:19">
      <c r="A2215" s="14"/>
      <c r="B2215" s="14"/>
      <c r="C2215" s="14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</row>
    <row r="2216" spans="1:19">
      <c r="A2216" s="14"/>
      <c r="B2216" s="14"/>
      <c r="C2216" s="14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4"/>
      <c r="R2216" s="14"/>
      <c r="S2216" s="14"/>
    </row>
    <row r="2217" spans="1:19">
      <c r="A2217" s="14"/>
      <c r="B2217" s="14"/>
      <c r="C2217" s="14"/>
      <c r="D2217" s="14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4"/>
      <c r="R2217" s="14"/>
      <c r="S2217" s="14"/>
    </row>
    <row r="2218" spans="1:19">
      <c r="A2218" s="14"/>
      <c r="B2218" s="14"/>
      <c r="C2218" s="14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</row>
    <row r="2219" spans="1:19">
      <c r="A2219" s="14"/>
      <c r="B2219" s="14"/>
      <c r="C2219" s="14"/>
      <c r="D2219" s="14"/>
      <c r="E2219" s="14"/>
      <c r="F2219" s="14"/>
      <c r="G2219" s="14"/>
      <c r="H2219" s="14"/>
      <c r="I2219" s="14"/>
      <c r="J2219" s="14"/>
      <c r="K2219" s="14"/>
      <c r="L2219" s="14"/>
      <c r="M2219" s="14"/>
      <c r="N2219" s="14"/>
      <c r="O2219" s="14"/>
      <c r="P2219" s="14"/>
      <c r="Q2219" s="14"/>
      <c r="R2219" s="14"/>
      <c r="S2219" s="14"/>
    </row>
    <row r="2220" spans="1:19">
      <c r="A2220" s="14"/>
      <c r="B2220" s="14"/>
      <c r="C2220" s="14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</row>
    <row r="2221" spans="1:19">
      <c r="A2221" s="14"/>
      <c r="B2221" s="14"/>
      <c r="C2221" s="14"/>
      <c r="D2221" s="14"/>
      <c r="E2221" s="14"/>
      <c r="F2221" s="14"/>
      <c r="G2221" s="14"/>
      <c r="H2221" s="14"/>
      <c r="I2221" s="14"/>
      <c r="J2221" s="14"/>
      <c r="K2221" s="14"/>
      <c r="L2221" s="14"/>
      <c r="M2221" s="14"/>
      <c r="N2221" s="14"/>
      <c r="O2221" s="14"/>
      <c r="P2221" s="14"/>
      <c r="Q2221" s="14"/>
      <c r="R2221" s="14"/>
      <c r="S2221" s="14"/>
    </row>
    <row r="2222" spans="1:19">
      <c r="A2222" s="14"/>
      <c r="B2222" s="14"/>
      <c r="C2222" s="14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4"/>
      <c r="R2222" s="14"/>
      <c r="S2222" s="14"/>
    </row>
    <row r="2223" spans="1:19">
      <c r="A2223" s="14"/>
      <c r="B2223" s="14"/>
      <c r="C2223" s="14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</row>
    <row r="2224" spans="1:19">
      <c r="A2224" s="14"/>
      <c r="B2224" s="14"/>
      <c r="C2224" s="14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4"/>
      <c r="R2224" s="14"/>
      <c r="S2224" s="14"/>
    </row>
    <row r="2225" spans="1:19">
      <c r="A2225" s="14"/>
      <c r="B2225" s="14"/>
      <c r="C2225" s="14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</row>
    <row r="2226" spans="1:19">
      <c r="A2226" s="14"/>
      <c r="B2226" s="14"/>
      <c r="C2226" s="14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4"/>
      <c r="R2226" s="14"/>
      <c r="S2226" s="14"/>
    </row>
    <row r="2227" spans="1:19">
      <c r="A2227" s="14"/>
      <c r="B2227" s="14"/>
      <c r="C2227" s="14"/>
      <c r="D2227" s="14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4"/>
      <c r="R2227" s="14"/>
      <c r="S2227" s="14"/>
    </row>
    <row r="2228" spans="1:19">
      <c r="A2228" s="14"/>
      <c r="B2228" s="14"/>
      <c r="C2228" s="14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</row>
    <row r="2229" spans="1:19">
      <c r="A2229" s="14"/>
      <c r="B2229" s="14"/>
      <c r="C2229" s="14"/>
      <c r="D2229" s="14"/>
      <c r="E2229" s="14"/>
      <c r="F2229" s="14"/>
      <c r="G2229" s="14"/>
      <c r="H2229" s="14"/>
      <c r="I2229" s="14"/>
      <c r="J2229" s="14"/>
      <c r="K2229" s="14"/>
      <c r="L2229" s="14"/>
      <c r="M2229" s="14"/>
      <c r="N2229" s="14"/>
      <c r="O2229" s="14"/>
      <c r="P2229" s="14"/>
      <c r="Q2229" s="14"/>
      <c r="R2229" s="14"/>
      <c r="S2229" s="14"/>
    </row>
    <row r="2230" spans="1:19">
      <c r="A2230" s="14"/>
      <c r="B2230" s="14"/>
      <c r="C2230" s="14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14"/>
    </row>
    <row r="2231" spans="1:19">
      <c r="A2231" s="14"/>
      <c r="B2231" s="14"/>
      <c r="C2231" s="14"/>
      <c r="D2231" s="14"/>
      <c r="E2231" s="14"/>
      <c r="F2231" s="14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  <c r="Q2231" s="14"/>
      <c r="R2231" s="14"/>
      <c r="S2231" s="14"/>
    </row>
    <row r="2232" spans="1:19">
      <c r="A2232" s="14"/>
      <c r="B2232" s="14"/>
      <c r="C2232" s="14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4"/>
      <c r="R2232" s="14"/>
      <c r="S2232" s="14"/>
    </row>
    <row r="2233" spans="1:19">
      <c r="A2233" s="14"/>
      <c r="B2233" s="14"/>
      <c r="C2233" s="14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4"/>
      <c r="R2233" s="14"/>
      <c r="S2233" s="14"/>
    </row>
    <row r="2234" spans="1:19">
      <c r="A2234" s="14"/>
      <c r="B2234" s="14"/>
      <c r="C2234" s="14"/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4"/>
      <c r="R2234" s="14"/>
      <c r="S2234" s="14"/>
    </row>
    <row r="2235" spans="1:19">
      <c r="A2235" s="14"/>
      <c r="B2235" s="14"/>
      <c r="C2235" s="14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4"/>
      <c r="R2235" s="14"/>
      <c r="S2235" s="14"/>
    </row>
    <row r="2236" spans="1:19">
      <c r="A2236" s="14"/>
      <c r="B2236" s="14"/>
      <c r="C2236" s="14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4"/>
      <c r="R2236" s="14"/>
      <c r="S2236" s="14"/>
    </row>
    <row r="2237" spans="1:19">
      <c r="A2237" s="14"/>
      <c r="B2237" s="14"/>
      <c r="C2237" s="14"/>
      <c r="D2237" s="14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4"/>
      <c r="R2237" s="14"/>
      <c r="S2237" s="14"/>
    </row>
    <row r="2238" spans="1:19">
      <c r="A2238" s="14"/>
      <c r="B2238" s="14"/>
      <c r="C2238" s="14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4"/>
      <c r="R2238" s="14"/>
      <c r="S2238" s="14"/>
    </row>
    <row r="2239" spans="1:19">
      <c r="A2239" s="14"/>
      <c r="B2239" s="14"/>
      <c r="C2239" s="14"/>
      <c r="D2239" s="14"/>
      <c r="E2239" s="14"/>
      <c r="F2239" s="14"/>
      <c r="G2239" s="14"/>
      <c r="H2239" s="14"/>
      <c r="I2239" s="14"/>
      <c r="J2239" s="14"/>
      <c r="K2239" s="14"/>
      <c r="L2239" s="14"/>
      <c r="M2239" s="14"/>
      <c r="N2239" s="14"/>
      <c r="O2239" s="14"/>
      <c r="P2239" s="14"/>
      <c r="Q2239" s="14"/>
      <c r="R2239" s="14"/>
      <c r="S2239" s="14"/>
    </row>
    <row r="2240" spans="1:19">
      <c r="A2240" s="14"/>
      <c r="B2240" s="14"/>
      <c r="C2240" s="14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</row>
    <row r="2241" spans="1:19">
      <c r="A2241" s="14"/>
      <c r="B2241" s="14"/>
      <c r="C2241" s="14"/>
      <c r="D2241" s="14"/>
      <c r="E2241" s="14"/>
      <c r="F2241" s="14"/>
      <c r="G2241" s="14"/>
      <c r="H2241" s="14"/>
      <c r="I2241" s="14"/>
      <c r="J2241" s="14"/>
      <c r="K2241" s="14"/>
      <c r="L2241" s="14"/>
      <c r="M2241" s="14"/>
      <c r="N2241" s="14"/>
      <c r="O2241" s="14"/>
      <c r="P2241" s="14"/>
      <c r="Q2241" s="14"/>
      <c r="R2241" s="14"/>
      <c r="S2241" s="14"/>
    </row>
    <row r="2242" spans="1:19">
      <c r="A2242" s="14"/>
      <c r="B2242" s="14"/>
      <c r="C2242" s="14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4"/>
      <c r="R2242" s="14"/>
      <c r="S2242" s="14"/>
    </row>
    <row r="2243" spans="1:19">
      <c r="A2243" s="14"/>
      <c r="B2243" s="14"/>
      <c r="C2243" s="14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14"/>
    </row>
    <row r="2244" spans="1:19">
      <c r="A2244" s="14"/>
      <c r="B2244" s="14"/>
      <c r="C2244" s="14"/>
      <c r="D2244" s="14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4"/>
      <c r="R2244" s="14"/>
      <c r="S2244" s="14"/>
    </row>
    <row r="2245" spans="1:19">
      <c r="A2245" s="14"/>
      <c r="B2245" s="14"/>
      <c r="C2245" s="14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4"/>
      <c r="R2245" s="14"/>
      <c r="S2245" s="14"/>
    </row>
    <row r="2246" spans="1:19">
      <c r="A2246" s="14"/>
      <c r="B2246" s="14"/>
      <c r="C2246" s="14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4"/>
      <c r="R2246" s="14"/>
      <c r="S2246" s="14"/>
    </row>
    <row r="2247" spans="1:19">
      <c r="A2247" s="14"/>
      <c r="B2247" s="14"/>
      <c r="C2247" s="14"/>
      <c r="D2247" s="14"/>
      <c r="E2247" s="14"/>
      <c r="F2247" s="14"/>
      <c r="G2247" s="14"/>
      <c r="H2247" s="14"/>
      <c r="I2247" s="14"/>
      <c r="J2247" s="14"/>
      <c r="K2247" s="14"/>
      <c r="L2247" s="14"/>
      <c r="M2247" s="14"/>
      <c r="N2247" s="14"/>
      <c r="O2247" s="14"/>
      <c r="P2247" s="14"/>
      <c r="Q2247" s="14"/>
      <c r="R2247" s="14"/>
      <c r="S2247" s="14"/>
    </row>
    <row r="2248" spans="1:19">
      <c r="A2248" s="14"/>
      <c r="B2248" s="14"/>
      <c r="C2248" s="14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4"/>
      <c r="R2248" s="14"/>
      <c r="S2248" s="14"/>
    </row>
    <row r="2249" spans="1:19">
      <c r="A2249" s="14"/>
      <c r="B2249" s="14"/>
      <c r="C2249" s="14"/>
      <c r="D2249" s="14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4"/>
      <c r="R2249" s="14"/>
      <c r="S2249" s="14"/>
    </row>
    <row r="2250" spans="1:19">
      <c r="A2250" s="14"/>
      <c r="B2250" s="14"/>
      <c r="C2250" s="14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</row>
    <row r="2251" spans="1:19">
      <c r="A2251" s="14"/>
      <c r="B2251" s="14"/>
      <c r="C2251" s="14"/>
      <c r="D2251" s="14"/>
      <c r="E2251" s="14"/>
      <c r="F2251" s="14"/>
      <c r="G2251" s="14"/>
      <c r="H2251" s="14"/>
      <c r="I2251" s="14"/>
      <c r="J2251" s="14"/>
      <c r="K2251" s="14"/>
      <c r="L2251" s="14"/>
      <c r="M2251" s="14"/>
      <c r="N2251" s="14"/>
      <c r="O2251" s="14"/>
      <c r="P2251" s="14"/>
      <c r="Q2251" s="14"/>
      <c r="R2251" s="14"/>
      <c r="S2251" s="14"/>
    </row>
    <row r="2252" spans="1:19">
      <c r="A2252" s="14"/>
      <c r="B2252" s="14"/>
      <c r="C2252" s="14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</row>
    <row r="2253" spans="1:19">
      <c r="A2253" s="14"/>
      <c r="B2253" s="14"/>
      <c r="C2253" s="14"/>
      <c r="D2253" s="14"/>
      <c r="E2253" s="14"/>
      <c r="F2253" s="14"/>
      <c r="G2253" s="14"/>
      <c r="H2253" s="14"/>
      <c r="I2253" s="14"/>
      <c r="J2253" s="14"/>
      <c r="K2253" s="14"/>
      <c r="L2253" s="14"/>
      <c r="M2253" s="14"/>
      <c r="N2253" s="14"/>
      <c r="O2253" s="14"/>
      <c r="P2253" s="14"/>
      <c r="Q2253" s="14"/>
      <c r="R2253" s="14"/>
      <c r="S2253" s="14"/>
    </row>
    <row r="2254" spans="1:19">
      <c r="A2254" s="14"/>
      <c r="B2254" s="14"/>
      <c r="C2254" s="14"/>
      <c r="D2254" s="14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4"/>
      <c r="R2254" s="14"/>
      <c r="S2254" s="14"/>
    </row>
    <row r="2255" spans="1:19">
      <c r="A2255" s="14"/>
      <c r="B2255" s="14"/>
      <c r="C2255" s="14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14"/>
    </row>
    <row r="2256" spans="1:19">
      <c r="A2256" s="14"/>
      <c r="B2256" s="14"/>
      <c r="C2256" s="14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4"/>
      <c r="R2256" s="14"/>
      <c r="S2256" s="14"/>
    </row>
    <row r="2257" spans="1:19">
      <c r="A2257" s="14"/>
      <c r="B2257" s="14"/>
      <c r="C2257" s="14"/>
      <c r="D2257" s="14"/>
      <c r="E2257" s="14"/>
      <c r="F2257" s="14"/>
      <c r="G2257" s="14"/>
      <c r="H2257" s="14"/>
      <c r="I2257" s="14"/>
      <c r="J2257" s="14"/>
      <c r="K2257" s="14"/>
      <c r="L2257" s="14"/>
      <c r="M2257" s="14"/>
      <c r="N2257" s="14"/>
      <c r="O2257" s="14"/>
      <c r="P2257" s="14"/>
      <c r="Q2257" s="14"/>
      <c r="R2257" s="14"/>
      <c r="S2257" s="14"/>
    </row>
    <row r="2258" spans="1:19">
      <c r="A2258" s="14"/>
      <c r="B2258" s="14"/>
      <c r="C2258" s="14"/>
      <c r="D2258" s="14"/>
      <c r="E2258" s="14"/>
      <c r="F2258" s="14"/>
      <c r="G2258" s="14"/>
      <c r="H2258" s="14"/>
      <c r="I2258" s="14"/>
      <c r="J2258" s="14"/>
      <c r="K2258" s="14"/>
      <c r="L2258" s="14"/>
      <c r="M2258" s="14"/>
      <c r="N2258" s="14"/>
      <c r="O2258" s="14"/>
      <c r="P2258" s="14"/>
      <c r="Q2258" s="14"/>
      <c r="R2258" s="14"/>
      <c r="S2258" s="14"/>
    </row>
    <row r="2259" spans="1:19">
      <c r="A2259" s="14"/>
      <c r="B2259" s="14"/>
      <c r="C2259" s="14"/>
      <c r="D2259" s="14"/>
      <c r="E2259" s="14"/>
      <c r="F2259" s="14"/>
      <c r="G2259" s="14"/>
      <c r="H2259" s="14"/>
      <c r="I2259" s="14"/>
      <c r="J2259" s="14"/>
      <c r="K2259" s="14"/>
      <c r="L2259" s="14"/>
      <c r="M2259" s="14"/>
      <c r="N2259" s="14"/>
      <c r="O2259" s="14"/>
      <c r="P2259" s="14"/>
      <c r="Q2259" s="14"/>
      <c r="R2259" s="14"/>
      <c r="S2259" s="14"/>
    </row>
    <row r="2260" spans="1:19">
      <c r="A2260" s="14"/>
      <c r="B2260" s="14"/>
      <c r="C2260" s="14"/>
      <c r="D2260" s="14"/>
      <c r="E2260" s="14"/>
      <c r="F2260" s="14"/>
      <c r="G2260" s="14"/>
      <c r="H2260" s="14"/>
      <c r="I2260" s="14"/>
      <c r="J2260" s="14"/>
      <c r="K2260" s="14"/>
      <c r="L2260" s="14"/>
      <c r="M2260" s="14"/>
      <c r="N2260" s="14"/>
      <c r="O2260" s="14"/>
      <c r="P2260" s="14"/>
      <c r="Q2260" s="14"/>
      <c r="R2260" s="14"/>
      <c r="S2260" s="14"/>
    </row>
    <row r="2261" spans="1:19">
      <c r="A2261" s="14"/>
      <c r="B2261" s="14"/>
      <c r="C2261" s="14"/>
      <c r="D2261" s="14"/>
      <c r="E2261" s="14"/>
      <c r="F2261" s="14"/>
      <c r="G2261" s="14"/>
      <c r="H2261" s="14"/>
      <c r="I2261" s="14"/>
      <c r="J2261" s="14"/>
      <c r="K2261" s="14"/>
      <c r="L2261" s="14"/>
      <c r="M2261" s="14"/>
      <c r="N2261" s="14"/>
      <c r="O2261" s="14"/>
      <c r="P2261" s="14"/>
      <c r="Q2261" s="14"/>
      <c r="R2261" s="14"/>
      <c r="S2261" s="14"/>
    </row>
    <row r="2262" spans="1:19">
      <c r="A2262" s="14"/>
      <c r="B2262" s="14"/>
      <c r="C2262" s="14"/>
      <c r="D2262" s="14"/>
      <c r="E2262" s="14"/>
      <c r="F2262" s="14"/>
      <c r="G2262" s="14"/>
      <c r="H2262" s="14"/>
      <c r="I2262" s="14"/>
      <c r="J2262" s="14"/>
      <c r="K2262" s="14"/>
      <c r="L2262" s="14"/>
      <c r="M2262" s="14"/>
      <c r="N2262" s="14"/>
      <c r="O2262" s="14"/>
      <c r="P2262" s="14"/>
      <c r="Q2262" s="14"/>
      <c r="R2262" s="14"/>
      <c r="S2262" s="14"/>
    </row>
    <row r="2263" spans="1:19">
      <c r="A2263" s="14"/>
      <c r="B2263" s="14"/>
      <c r="C2263" s="14"/>
      <c r="D2263" s="14"/>
      <c r="E2263" s="14"/>
      <c r="F2263" s="14"/>
      <c r="G2263" s="14"/>
      <c r="H2263" s="14"/>
      <c r="I2263" s="14"/>
      <c r="J2263" s="14"/>
      <c r="K2263" s="14"/>
      <c r="L2263" s="14"/>
      <c r="M2263" s="14"/>
      <c r="N2263" s="14"/>
      <c r="O2263" s="14"/>
      <c r="P2263" s="14"/>
      <c r="Q2263" s="14"/>
      <c r="R2263" s="14"/>
      <c r="S2263" s="14"/>
    </row>
    <row r="2264" spans="1:19">
      <c r="A2264" s="14"/>
      <c r="B2264" s="14"/>
      <c r="C2264" s="14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14"/>
    </row>
    <row r="2265" spans="1:19">
      <c r="A2265" s="14"/>
      <c r="B2265" s="14"/>
      <c r="C2265" s="14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14"/>
    </row>
    <row r="2266" spans="1:19">
      <c r="A2266" s="14"/>
      <c r="B2266" s="14"/>
      <c r="C2266" s="14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4"/>
      <c r="R2266" s="14"/>
      <c r="S2266" s="14"/>
    </row>
    <row r="2267" spans="1:19">
      <c r="A2267" s="14"/>
      <c r="B2267" s="14"/>
      <c r="C2267" s="14"/>
      <c r="D2267" s="14"/>
      <c r="E2267" s="14"/>
      <c r="F2267" s="14"/>
      <c r="G2267" s="14"/>
      <c r="H2267" s="14"/>
      <c r="I2267" s="14"/>
      <c r="J2267" s="14"/>
      <c r="K2267" s="14"/>
      <c r="L2267" s="14"/>
      <c r="M2267" s="14"/>
      <c r="N2267" s="14"/>
      <c r="O2267" s="14"/>
      <c r="P2267" s="14"/>
      <c r="Q2267" s="14"/>
      <c r="R2267" s="14"/>
      <c r="S2267" s="14"/>
    </row>
    <row r="2268" spans="1:19">
      <c r="A2268" s="14"/>
      <c r="B2268" s="14"/>
      <c r="C2268" s="14"/>
      <c r="D2268" s="14"/>
      <c r="E2268" s="14"/>
      <c r="F2268" s="14"/>
      <c r="G2268" s="14"/>
      <c r="H2268" s="14"/>
      <c r="I2268" s="14"/>
      <c r="J2268" s="14"/>
      <c r="K2268" s="14"/>
      <c r="L2268" s="14"/>
      <c r="M2268" s="14"/>
      <c r="N2268" s="14"/>
      <c r="O2268" s="14"/>
      <c r="P2268" s="14"/>
      <c r="Q2268" s="14"/>
      <c r="R2268" s="14"/>
      <c r="S2268" s="14"/>
    </row>
    <row r="2269" spans="1:19">
      <c r="A2269" s="14"/>
      <c r="B2269" s="14"/>
      <c r="C2269" s="14"/>
      <c r="D2269" s="14"/>
      <c r="E2269" s="14"/>
      <c r="F2269" s="14"/>
      <c r="G2269" s="14"/>
      <c r="H2269" s="14"/>
      <c r="I2269" s="14"/>
      <c r="J2269" s="14"/>
      <c r="K2269" s="14"/>
      <c r="L2269" s="14"/>
      <c r="M2269" s="14"/>
      <c r="N2269" s="14"/>
      <c r="O2269" s="14"/>
      <c r="P2269" s="14"/>
      <c r="Q2269" s="14"/>
      <c r="R2269" s="14"/>
      <c r="S2269" s="14"/>
    </row>
    <row r="2270" spans="1:19">
      <c r="A2270" s="14"/>
      <c r="B2270" s="14"/>
      <c r="C2270" s="14"/>
      <c r="D2270" s="14"/>
      <c r="E2270" s="14"/>
      <c r="F2270" s="14"/>
      <c r="G2270" s="14"/>
      <c r="H2270" s="14"/>
      <c r="I2270" s="14"/>
      <c r="J2270" s="14"/>
      <c r="K2270" s="14"/>
      <c r="L2270" s="14"/>
      <c r="M2270" s="14"/>
      <c r="N2270" s="14"/>
      <c r="O2270" s="14"/>
      <c r="P2270" s="14"/>
      <c r="Q2270" s="14"/>
      <c r="R2270" s="14"/>
      <c r="S2270" s="14"/>
    </row>
    <row r="2271" spans="1:19">
      <c r="A2271" s="14"/>
      <c r="B2271" s="14"/>
      <c r="C2271" s="14"/>
      <c r="D2271" s="14"/>
      <c r="E2271" s="14"/>
      <c r="F2271" s="14"/>
      <c r="G2271" s="14"/>
      <c r="H2271" s="14"/>
      <c r="I2271" s="14"/>
      <c r="J2271" s="14"/>
      <c r="K2271" s="14"/>
      <c r="L2271" s="14"/>
      <c r="M2271" s="14"/>
      <c r="N2271" s="14"/>
      <c r="O2271" s="14"/>
      <c r="P2271" s="14"/>
      <c r="Q2271" s="14"/>
      <c r="R2271" s="14"/>
      <c r="S2271" s="14"/>
    </row>
    <row r="2272" spans="1:19">
      <c r="A2272" s="14"/>
      <c r="B2272" s="14"/>
      <c r="C2272" s="14"/>
      <c r="D2272" s="14"/>
      <c r="E2272" s="14"/>
      <c r="F2272" s="14"/>
      <c r="G2272" s="14"/>
      <c r="H2272" s="14"/>
      <c r="I2272" s="14"/>
      <c r="J2272" s="14"/>
      <c r="K2272" s="14"/>
      <c r="L2272" s="14"/>
      <c r="M2272" s="14"/>
      <c r="N2272" s="14"/>
      <c r="O2272" s="14"/>
      <c r="P2272" s="14"/>
      <c r="Q2272" s="14"/>
      <c r="R2272" s="14"/>
      <c r="S2272" s="14"/>
    </row>
    <row r="2273" spans="1:19">
      <c r="A2273" s="14"/>
      <c r="B2273" s="14"/>
      <c r="C2273" s="14"/>
      <c r="D2273" s="14"/>
      <c r="E2273" s="14"/>
      <c r="F2273" s="14"/>
      <c r="G2273" s="14"/>
      <c r="H2273" s="14"/>
      <c r="I2273" s="14"/>
      <c r="J2273" s="14"/>
      <c r="K2273" s="14"/>
      <c r="L2273" s="14"/>
      <c r="M2273" s="14"/>
      <c r="N2273" s="14"/>
      <c r="O2273" s="14"/>
      <c r="P2273" s="14"/>
      <c r="Q2273" s="14"/>
      <c r="R2273" s="14"/>
      <c r="S2273" s="14"/>
    </row>
    <row r="2274" spans="1:19">
      <c r="A2274" s="14"/>
      <c r="B2274" s="14"/>
      <c r="C2274" s="14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</row>
    <row r="2275" spans="1:19">
      <c r="A2275" s="14"/>
      <c r="B2275" s="14"/>
      <c r="C2275" s="14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</row>
    <row r="2276" spans="1:19">
      <c r="A2276" s="14"/>
      <c r="B2276" s="14"/>
      <c r="C2276" s="14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4"/>
      <c r="R2276" s="14"/>
      <c r="S2276" s="14"/>
    </row>
    <row r="2277" spans="1:19">
      <c r="A2277" s="14"/>
      <c r="B2277" s="14"/>
      <c r="C2277" s="14"/>
      <c r="D2277" s="14"/>
      <c r="E2277" s="14"/>
      <c r="F2277" s="14"/>
      <c r="G2277" s="14"/>
      <c r="H2277" s="14"/>
      <c r="I2277" s="14"/>
      <c r="J2277" s="14"/>
      <c r="K2277" s="14"/>
      <c r="L2277" s="14"/>
      <c r="M2277" s="14"/>
      <c r="N2277" s="14"/>
      <c r="O2277" s="14"/>
      <c r="P2277" s="14"/>
      <c r="Q2277" s="14"/>
      <c r="R2277" s="14"/>
      <c r="S2277" s="14"/>
    </row>
    <row r="2278" spans="1:19">
      <c r="A2278" s="14"/>
      <c r="B2278" s="14"/>
      <c r="C2278" s="14"/>
      <c r="D2278" s="14"/>
      <c r="E2278" s="14"/>
      <c r="F2278" s="14"/>
      <c r="G2278" s="14"/>
      <c r="H2278" s="14"/>
      <c r="I2278" s="14"/>
      <c r="J2278" s="14"/>
      <c r="K2278" s="14"/>
      <c r="L2278" s="14"/>
      <c r="M2278" s="14"/>
      <c r="N2278" s="14"/>
      <c r="O2278" s="14"/>
      <c r="P2278" s="14"/>
      <c r="Q2278" s="14"/>
      <c r="R2278" s="14"/>
      <c r="S2278" s="14"/>
    </row>
    <row r="2279" spans="1:19">
      <c r="A2279" s="14"/>
      <c r="B2279" s="14"/>
      <c r="C2279" s="14"/>
      <c r="D2279" s="14"/>
      <c r="E2279" s="14"/>
      <c r="F2279" s="14"/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  <c r="Q2279" s="14"/>
      <c r="R2279" s="14"/>
      <c r="S2279" s="14"/>
    </row>
    <row r="2280" spans="1:19">
      <c r="A2280" s="14"/>
      <c r="B2280" s="14"/>
      <c r="C2280" s="14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4"/>
      <c r="R2280" s="14"/>
      <c r="S2280" s="14"/>
    </row>
    <row r="2281" spans="1:19">
      <c r="A2281" s="14"/>
      <c r="B2281" s="14"/>
      <c r="C2281" s="14"/>
      <c r="D2281" s="14"/>
      <c r="E2281" s="14"/>
      <c r="F2281" s="14"/>
      <c r="G2281" s="14"/>
      <c r="H2281" s="14"/>
      <c r="I2281" s="14"/>
      <c r="J2281" s="14"/>
      <c r="K2281" s="14"/>
      <c r="L2281" s="14"/>
      <c r="M2281" s="14"/>
      <c r="N2281" s="14"/>
      <c r="O2281" s="14"/>
      <c r="P2281" s="14"/>
      <c r="Q2281" s="14"/>
      <c r="R2281" s="14"/>
      <c r="S2281" s="14"/>
    </row>
    <row r="2282" spans="1:19">
      <c r="A2282" s="14"/>
      <c r="B2282" s="14"/>
      <c r="C2282" s="14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4"/>
      <c r="R2282" s="14"/>
      <c r="S2282" s="14"/>
    </row>
    <row r="2283" spans="1:19">
      <c r="A2283" s="14"/>
      <c r="B2283" s="14"/>
      <c r="C2283" s="14"/>
      <c r="D2283" s="14"/>
      <c r="E2283" s="14"/>
      <c r="F2283" s="14"/>
      <c r="G2283" s="14"/>
      <c r="H2283" s="14"/>
      <c r="I2283" s="14"/>
      <c r="J2283" s="14"/>
      <c r="K2283" s="14"/>
      <c r="L2283" s="14"/>
      <c r="M2283" s="14"/>
      <c r="N2283" s="14"/>
      <c r="O2283" s="14"/>
      <c r="P2283" s="14"/>
      <c r="Q2283" s="14"/>
      <c r="R2283" s="14"/>
      <c r="S2283" s="14"/>
    </row>
    <row r="2284" spans="1:19">
      <c r="A2284" s="14"/>
      <c r="B2284" s="14"/>
      <c r="C2284" s="14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</row>
    <row r="2285" spans="1:19">
      <c r="A2285" s="14"/>
      <c r="B2285" s="14"/>
      <c r="C2285" s="14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</row>
    <row r="2286" spans="1:19">
      <c r="A2286" s="14"/>
      <c r="B2286" s="14"/>
      <c r="C2286" s="14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4"/>
      <c r="R2286" s="14"/>
      <c r="S2286" s="14"/>
    </row>
    <row r="2287" spans="1:19">
      <c r="A2287" s="14"/>
      <c r="B2287" s="14"/>
      <c r="C2287" s="14"/>
      <c r="D2287" s="14"/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  <c r="Q2287" s="14"/>
      <c r="R2287" s="14"/>
      <c r="S2287" s="14"/>
    </row>
    <row r="2288" spans="1:19">
      <c r="A2288" s="14"/>
      <c r="B2288" s="14"/>
      <c r="C2288" s="14"/>
      <c r="D2288" s="14"/>
      <c r="E2288" s="14"/>
      <c r="F2288" s="14"/>
      <c r="G2288" s="14"/>
      <c r="H2288" s="14"/>
      <c r="I2288" s="14"/>
      <c r="J2288" s="14"/>
      <c r="K2288" s="14"/>
      <c r="L2288" s="14"/>
      <c r="M2288" s="14"/>
      <c r="N2288" s="14"/>
      <c r="O2288" s="14"/>
      <c r="P2288" s="14"/>
      <c r="Q2288" s="14"/>
      <c r="R2288" s="14"/>
      <c r="S2288" s="14"/>
    </row>
    <row r="2289" spans="1:19">
      <c r="A2289" s="14"/>
      <c r="B2289" s="14"/>
      <c r="C2289" s="14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4"/>
      <c r="R2289" s="14"/>
      <c r="S2289" s="14"/>
    </row>
    <row r="2290" spans="1:19">
      <c r="A2290" s="14"/>
      <c r="B2290" s="14"/>
      <c r="C2290" s="14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14"/>
    </row>
    <row r="2291" spans="1:19">
      <c r="A2291" s="14"/>
      <c r="B2291" s="14"/>
      <c r="C2291" s="14"/>
      <c r="D2291" s="14"/>
      <c r="E2291" s="14"/>
      <c r="F2291" s="14"/>
      <c r="G2291" s="14"/>
      <c r="H2291" s="14"/>
      <c r="I2291" s="14"/>
      <c r="J2291" s="14"/>
      <c r="K2291" s="14"/>
      <c r="L2291" s="14"/>
      <c r="M2291" s="14"/>
      <c r="N2291" s="14"/>
      <c r="O2291" s="14"/>
      <c r="P2291" s="14"/>
      <c r="Q2291" s="14"/>
      <c r="R2291" s="14"/>
      <c r="S2291" s="14"/>
    </row>
    <row r="2292" spans="1:19">
      <c r="A2292" s="14"/>
      <c r="B2292" s="14"/>
      <c r="C2292" s="14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4"/>
      <c r="R2292" s="14"/>
      <c r="S2292" s="14"/>
    </row>
    <row r="2293" spans="1:19">
      <c r="A2293" s="14"/>
      <c r="B2293" s="14"/>
      <c r="C2293" s="14"/>
      <c r="D2293" s="14"/>
      <c r="E2293" s="14"/>
      <c r="F2293" s="14"/>
      <c r="G2293" s="14"/>
      <c r="H2293" s="14"/>
      <c r="I2293" s="14"/>
      <c r="J2293" s="14"/>
      <c r="K2293" s="14"/>
      <c r="L2293" s="14"/>
      <c r="M2293" s="14"/>
      <c r="N2293" s="14"/>
      <c r="O2293" s="14"/>
      <c r="P2293" s="14"/>
      <c r="Q2293" s="14"/>
      <c r="R2293" s="14"/>
      <c r="S2293" s="14"/>
    </row>
    <row r="2294" spans="1:19">
      <c r="A2294" s="14"/>
      <c r="B2294" s="14"/>
      <c r="C2294" s="14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</row>
    <row r="2295" spans="1:19">
      <c r="A2295" s="14"/>
      <c r="B2295" s="14"/>
      <c r="C2295" s="14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</row>
    <row r="2296" spans="1:19">
      <c r="A2296" s="14"/>
      <c r="B2296" s="14"/>
      <c r="C2296" s="14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4"/>
      <c r="R2296" s="14"/>
      <c r="S2296" s="14"/>
    </row>
    <row r="2297" spans="1:19">
      <c r="A2297" s="14"/>
      <c r="B2297" s="14"/>
      <c r="C2297" s="14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4"/>
      <c r="R2297" s="14"/>
      <c r="S2297" s="14"/>
    </row>
    <row r="2298" spans="1:19">
      <c r="A2298" s="14"/>
      <c r="B2298" s="14"/>
      <c r="C2298" s="14"/>
      <c r="D2298" s="14"/>
      <c r="E2298" s="14"/>
      <c r="F2298" s="14"/>
      <c r="G2298" s="14"/>
      <c r="H2298" s="14"/>
      <c r="I2298" s="14"/>
      <c r="J2298" s="14"/>
      <c r="K2298" s="14"/>
      <c r="L2298" s="14"/>
      <c r="M2298" s="14"/>
      <c r="N2298" s="14"/>
      <c r="O2298" s="14"/>
      <c r="P2298" s="14"/>
      <c r="Q2298" s="14"/>
      <c r="R2298" s="14"/>
      <c r="S2298" s="14"/>
    </row>
    <row r="2299" spans="1:19">
      <c r="A2299" s="14"/>
      <c r="B2299" s="14"/>
      <c r="C2299" s="14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4"/>
      <c r="R2299" s="14"/>
      <c r="S2299" s="14"/>
    </row>
    <row r="2300" spans="1:19">
      <c r="A2300" s="14"/>
      <c r="B2300" s="14"/>
      <c r="C2300" s="14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</row>
    <row r="2301" spans="1:19">
      <c r="A2301" s="14"/>
      <c r="B2301" s="14"/>
      <c r="C2301" s="14"/>
      <c r="D2301" s="14"/>
      <c r="E2301" s="14"/>
      <c r="F2301" s="14"/>
      <c r="G2301" s="14"/>
      <c r="H2301" s="14"/>
      <c r="I2301" s="14"/>
      <c r="J2301" s="14"/>
      <c r="K2301" s="14"/>
      <c r="L2301" s="14"/>
      <c r="M2301" s="14"/>
      <c r="N2301" s="14"/>
      <c r="O2301" s="14"/>
      <c r="P2301" s="14"/>
      <c r="Q2301" s="14"/>
      <c r="R2301" s="14"/>
      <c r="S2301" s="14"/>
    </row>
    <row r="2302" spans="1:19">
      <c r="A2302" s="14"/>
      <c r="B2302" s="14"/>
      <c r="C2302" s="14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4"/>
      <c r="R2302" s="14"/>
      <c r="S2302" s="14"/>
    </row>
    <row r="2303" spans="1:19">
      <c r="A2303" s="14"/>
      <c r="B2303" s="14"/>
      <c r="C2303" s="14"/>
      <c r="D2303" s="14"/>
      <c r="E2303" s="14"/>
      <c r="F2303" s="14"/>
      <c r="G2303" s="14"/>
      <c r="H2303" s="14"/>
      <c r="I2303" s="14"/>
      <c r="J2303" s="14"/>
      <c r="K2303" s="14"/>
      <c r="L2303" s="14"/>
      <c r="M2303" s="14"/>
      <c r="N2303" s="14"/>
      <c r="O2303" s="14"/>
      <c r="P2303" s="14"/>
      <c r="Q2303" s="14"/>
      <c r="R2303" s="14"/>
      <c r="S2303" s="14"/>
    </row>
    <row r="2304" spans="1:19">
      <c r="A2304" s="14"/>
      <c r="B2304" s="14"/>
      <c r="C2304" s="14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4"/>
      <c r="R2304" s="14"/>
      <c r="S2304" s="14"/>
    </row>
    <row r="2305" spans="1:19">
      <c r="A2305" s="14"/>
      <c r="B2305" s="14"/>
      <c r="C2305" s="14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4"/>
      <c r="R2305" s="14"/>
      <c r="S2305" s="14"/>
    </row>
    <row r="2306" spans="1:19">
      <c r="A2306" s="14"/>
      <c r="B2306" s="14"/>
      <c r="C2306" s="14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4"/>
      <c r="R2306" s="14"/>
      <c r="S2306" s="14"/>
    </row>
    <row r="2307" spans="1:19">
      <c r="A2307" s="14"/>
      <c r="B2307" s="14"/>
      <c r="C2307" s="14"/>
      <c r="D2307" s="14"/>
      <c r="E2307" s="14"/>
      <c r="F2307" s="14"/>
      <c r="G2307" s="14"/>
      <c r="H2307" s="14"/>
      <c r="I2307" s="14"/>
      <c r="J2307" s="14"/>
      <c r="K2307" s="14"/>
      <c r="L2307" s="14"/>
      <c r="M2307" s="14"/>
      <c r="N2307" s="14"/>
      <c r="O2307" s="14"/>
      <c r="P2307" s="14"/>
      <c r="Q2307" s="14"/>
      <c r="R2307" s="14"/>
      <c r="S2307" s="14"/>
    </row>
    <row r="2308" spans="1:19">
      <c r="A2308" s="14"/>
      <c r="B2308" s="14"/>
      <c r="C2308" s="14"/>
      <c r="D2308" s="14"/>
      <c r="E2308" s="14"/>
      <c r="F2308" s="14"/>
      <c r="G2308" s="14"/>
      <c r="H2308" s="14"/>
      <c r="I2308" s="14"/>
      <c r="J2308" s="14"/>
      <c r="K2308" s="14"/>
      <c r="L2308" s="14"/>
      <c r="M2308" s="14"/>
      <c r="N2308" s="14"/>
      <c r="O2308" s="14"/>
      <c r="P2308" s="14"/>
      <c r="Q2308" s="14"/>
      <c r="R2308" s="14"/>
      <c r="S2308" s="14"/>
    </row>
    <row r="2309" spans="1:19">
      <c r="A2309" s="14"/>
      <c r="B2309" s="14"/>
      <c r="C2309" s="14"/>
      <c r="D2309" s="14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4"/>
      <c r="R2309" s="14"/>
      <c r="S2309" s="14"/>
    </row>
    <row r="2310" spans="1:19">
      <c r="A2310" s="14"/>
      <c r="B2310" s="14"/>
      <c r="C2310" s="14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4"/>
      <c r="R2310" s="14"/>
      <c r="S2310" s="14"/>
    </row>
    <row r="2311" spans="1:19">
      <c r="A2311" s="14"/>
      <c r="B2311" s="14"/>
      <c r="C2311" s="14"/>
      <c r="D2311" s="14"/>
      <c r="E2311" s="14"/>
      <c r="F2311" s="14"/>
      <c r="G2311" s="14"/>
      <c r="H2311" s="14"/>
      <c r="I2311" s="14"/>
      <c r="J2311" s="14"/>
      <c r="K2311" s="14"/>
      <c r="L2311" s="14"/>
      <c r="M2311" s="14"/>
      <c r="N2311" s="14"/>
      <c r="O2311" s="14"/>
      <c r="P2311" s="14"/>
      <c r="Q2311" s="14"/>
      <c r="R2311" s="14"/>
      <c r="S2311" s="14"/>
    </row>
    <row r="2312" spans="1:19">
      <c r="A2312" s="14"/>
      <c r="B2312" s="14"/>
      <c r="C2312" s="14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14"/>
    </row>
    <row r="2313" spans="1:19">
      <c r="A2313" s="14"/>
      <c r="B2313" s="14"/>
      <c r="C2313" s="14"/>
      <c r="D2313" s="14"/>
      <c r="E2313" s="14"/>
      <c r="F2313" s="14"/>
      <c r="G2313" s="14"/>
      <c r="H2313" s="14"/>
      <c r="I2313" s="14"/>
      <c r="J2313" s="14"/>
      <c r="K2313" s="14"/>
      <c r="L2313" s="14"/>
      <c r="M2313" s="14"/>
      <c r="N2313" s="14"/>
      <c r="O2313" s="14"/>
      <c r="P2313" s="14"/>
      <c r="Q2313" s="14"/>
      <c r="R2313" s="14"/>
      <c r="S2313" s="14"/>
    </row>
    <row r="2314" spans="1:19">
      <c r="A2314" s="14"/>
      <c r="B2314" s="14"/>
      <c r="C2314" s="14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4"/>
      <c r="R2314" s="14"/>
      <c r="S2314" s="14"/>
    </row>
    <row r="2315" spans="1:19">
      <c r="A2315" s="14"/>
      <c r="B2315" s="14"/>
      <c r="C2315" s="14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4"/>
      <c r="R2315" s="14"/>
      <c r="S2315" s="14"/>
    </row>
    <row r="2316" spans="1:19">
      <c r="A2316" s="14"/>
      <c r="B2316" s="14"/>
      <c r="C2316" s="14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4"/>
      <c r="R2316" s="14"/>
      <c r="S2316" s="14"/>
    </row>
    <row r="2317" spans="1:19">
      <c r="A2317" s="14"/>
      <c r="B2317" s="14"/>
      <c r="C2317" s="14"/>
      <c r="D2317" s="14"/>
      <c r="E2317" s="14"/>
      <c r="F2317" s="14"/>
      <c r="G2317" s="14"/>
      <c r="H2317" s="14"/>
      <c r="I2317" s="14"/>
      <c r="J2317" s="14"/>
      <c r="K2317" s="14"/>
      <c r="L2317" s="14"/>
      <c r="M2317" s="14"/>
      <c r="N2317" s="14"/>
      <c r="O2317" s="14"/>
      <c r="P2317" s="14"/>
      <c r="Q2317" s="14"/>
      <c r="R2317" s="14"/>
      <c r="S2317" s="14"/>
    </row>
    <row r="2318" spans="1:19">
      <c r="A2318" s="14"/>
      <c r="B2318" s="14"/>
      <c r="C2318" s="14"/>
      <c r="D2318" s="14"/>
      <c r="E2318" s="14"/>
      <c r="F2318" s="14"/>
      <c r="G2318" s="14"/>
      <c r="H2318" s="14"/>
      <c r="I2318" s="14"/>
      <c r="J2318" s="14"/>
      <c r="K2318" s="14"/>
      <c r="L2318" s="14"/>
      <c r="M2318" s="14"/>
      <c r="N2318" s="14"/>
      <c r="O2318" s="14"/>
      <c r="P2318" s="14"/>
      <c r="Q2318" s="14"/>
      <c r="R2318" s="14"/>
      <c r="S2318" s="14"/>
    </row>
    <row r="2319" spans="1:19">
      <c r="A2319" s="14"/>
      <c r="B2319" s="14"/>
      <c r="C2319" s="14"/>
      <c r="D2319" s="14"/>
      <c r="E2319" s="14"/>
      <c r="F2319" s="14"/>
      <c r="G2319" s="14"/>
      <c r="H2319" s="14"/>
      <c r="I2319" s="14"/>
      <c r="J2319" s="14"/>
      <c r="K2319" s="14"/>
      <c r="L2319" s="14"/>
      <c r="M2319" s="14"/>
      <c r="N2319" s="14"/>
      <c r="O2319" s="14"/>
      <c r="P2319" s="14"/>
      <c r="Q2319" s="14"/>
      <c r="R2319" s="14"/>
      <c r="S2319" s="14"/>
    </row>
    <row r="2320" spans="1:19">
      <c r="A2320" s="14"/>
      <c r="B2320" s="14"/>
      <c r="C2320" s="14"/>
      <c r="D2320" s="14"/>
      <c r="E2320" s="14"/>
      <c r="F2320" s="14"/>
      <c r="G2320" s="14"/>
      <c r="H2320" s="14"/>
      <c r="I2320" s="14"/>
      <c r="J2320" s="14"/>
      <c r="K2320" s="14"/>
      <c r="L2320" s="14"/>
      <c r="M2320" s="14"/>
      <c r="N2320" s="14"/>
      <c r="O2320" s="14"/>
      <c r="P2320" s="14"/>
      <c r="Q2320" s="14"/>
      <c r="R2320" s="14"/>
      <c r="S2320" s="14"/>
    </row>
    <row r="2321" spans="1:19">
      <c r="A2321" s="14"/>
      <c r="B2321" s="14"/>
      <c r="C2321" s="14"/>
      <c r="D2321" s="14"/>
      <c r="E2321" s="14"/>
      <c r="F2321" s="14"/>
      <c r="G2321" s="14"/>
      <c r="H2321" s="14"/>
      <c r="I2321" s="14"/>
      <c r="J2321" s="14"/>
      <c r="K2321" s="14"/>
      <c r="L2321" s="14"/>
      <c r="M2321" s="14"/>
      <c r="N2321" s="14"/>
      <c r="O2321" s="14"/>
      <c r="P2321" s="14"/>
      <c r="Q2321" s="14"/>
      <c r="R2321" s="14"/>
      <c r="S2321" s="14"/>
    </row>
    <row r="2322" spans="1:19">
      <c r="A2322" s="14"/>
      <c r="B2322" s="14"/>
      <c r="C2322" s="14"/>
      <c r="D2322" s="14"/>
      <c r="E2322" s="14"/>
      <c r="F2322" s="14"/>
      <c r="G2322" s="14"/>
      <c r="H2322" s="14"/>
      <c r="I2322" s="14"/>
      <c r="J2322" s="14"/>
      <c r="K2322" s="14"/>
      <c r="L2322" s="14"/>
      <c r="M2322" s="14"/>
      <c r="N2322" s="14"/>
      <c r="O2322" s="14"/>
      <c r="P2322" s="14"/>
      <c r="Q2322" s="14"/>
      <c r="R2322" s="14"/>
      <c r="S2322" s="14"/>
    </row>
    <row r="2323" spans="1:19">
      <c r="A2323" s="14"/>
      <c r="B2323" s="14"/>
      <c r="C2323" s="14"/>
      <c r="D2323" s="14"/>
      <c r="E2323" s="14"/>
      <c r="F2323" s="14"/>
      <c r="G2323" s="14"/>
      <c r="H2323" s="14"/>
      <c r="I2323" s="14"/>
      <c r="J2323" s="14"/>
      <c r="K2323" s="14"/>
      <c r="L2323" s="14"/>
      <c r="M2323" s="14"/>
      <c r="N2323" s="14"/>
      <c r="O2323" s="14"/>
      <c r="P2323" s="14"/>
      <c r="Q2323" s="14"/>
      <c r="R2323" s="14"/>
      <c r="S2323" s="14"/>
    </row>
    <row r="2324" spans="1:19">
      <c r="A2324" s="14"/>
      <c r="B2324" s="14"/>
      <c r="C2324" s="14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4"/>
      <c r="R2324" s="14"/>
      <c r="S2324" s="14"/>
    </row>
    <row r="2325" spans="1:19">
      <c r="A2325" s="14"/>
      <c r="B2325" s="14"/>
      <c r="C2325" s="14"/>
      <c r="D2325" s="14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4"/>
      <c r="R2325" s="14"/>
      <c r="S2325" s="14"/>
    </row>
    <row r="2326" spans="1:19">
      <c r="A2326" s="14"/>
      <c r="B2326" s="14"/>
      <c r="C2326" s="14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  <c r="Q2326" s="14"/>
      <c r="R2326" s="14"/>
      <c r="S2326" s="14"/>
    </row>
    <row r="2327" spans="1:19">
      <c r="A2327" s="14"/>
      <c r="B2327" s="14"/>
      <c r="C2327" s="14"/>
      <c r="D2327" s="14"/>
      <c r="E2327" s="14"/>
      <c r="F2327" s="14"/>
      <c r="G2327" s="14"/>
      <c r="H2327" s="14"/>
      <c r="I2327" s="14"/>
      <c r="J2327" s="14"/>
      <c r="K2327" s="14"/>
      <c r="L2327" s="14"/>
      <c r="M2327" s="14"/>
      <c r="N2327" s="14"/>
      <c r="O2327" s="14"/>
      <c r="P2327" s="14"/>
      <c r="Q2327" s="14"/>
      <c r="R2327" s="14"/>
      <c r="S2327" s="14"/>
    </row>
    <row r="2328" spans="1:19">
      <c r="A2328" s="14"/>
      <c r="B2328" s="14"/>
      <c r="C2328" s="14"/>
      <c r="D2328" s="14"/>
      <c r="E2328" s="14"/>
      <c r="F2328" s="14"/>
      <c r="G2328" s="14"/>
      <c r="H2328" s="14"/>
      <c r="I2328" s="14"/>
      <c r="J2328" s="14"/>
      <c r="K2328" s="14"/>
      <c r="L2328" s="14"/>
      <c r="M2328" s="14"/>
      <c r="N2328" s="14"/>
      <c r="O2328" s="14"/>
      <c r="P2328" s="14"/>
      <c r="Q2328" s="14"/>
      <c r="R2328" s="14"/>
      <c r="S2328" s="14"/>
    </row>
    <row r="2329" spans="1:19">
      <c r="A2329" s="14"/>
      <c r="B2329" s="14"/>
      <c r="C2329" s="14"/>
      <c r="D2329" s="14"/>
      <c r="E2329" s="14"/>
      <c r="F2329" s="14"/>
      <c r="G2329" s="14"/>
      <c r="H2329" s="14"/>
      <c r="I2329" s="14"/>
      <c r="J2329" s="14"/>
      <c r="K2329" s="14"/>
      <c r="L2329" s="14"/>
      <c r="M2329" s="14"/>
      <c r="N2329" s="14"/>
      <c r="O2329" s="14"/>
      <c r="P2329" s="14"/>
      <c r="Q2329" s="14"/>
      <c r="R2329" s="14"/>
      <c r="S2329" s="14"/>
    </row>
    <row r="2330" spans="1:19">
      <c r="A2330" s="14"/>
      <c r="B2330" s="14"/>
      <c r="C2330" s="14"/>
      <c r="D2330" s="14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  <c r="Q2330" s="14"/>
      <c r="R2330" s="14"/>
      <c r="S2330" s="14"/>
    </row>
    <row r="2331" spans="1:19">
      <c r="A2331" s="14"/>
      <c r="B2331" s="14"/>
      <c r="C2331" s="14"/>
      <c r="D2331" s="14"/>
      <c r="E2331" s="14"/>
      <c r="F2331" s="14"/>
      <c r="G2331" s="14"/>
      <c r="H2331" s="14"/>
      <c r="I2331" s="14"/>
      <c r="J2331" s="14"/>
      <c r="K2331" s="14"/>
      <c r="L2331" s="14"/>
      <c r="M2331" s="14"/>
      <c r="N2331" s="14"/>
      <c r="O2331" s="14"/>
      <c r="P2331" s="14"/>
      <c r="Q2331" s="14"/>
      <c r="R2331" s="14"/>
      <c r="S2331" s="14"/>
    </row>
    <row r="2332" spans="1:19">
      <c r="A2332" s="14"/>
      <c r="B2332" s="14"/>
      <c r="C2332" s="14"/>
      <c r="D2332" s="14"/>
      <c r="E2332" s="14"/>
      <c r="F2332" s="14"/>
      <c r="G2332" s="14"/>
      <c r="H2332" s="14"/>
      <c r="I2332" s="14"/>
      <c r="J2332" s="14"/>
      <c r="K2332" s="14"/>
      <c r="L2332" s="14"/>
      <c r="M2332" s="14"/>
      <c r="N2332" s="14"/>
      <c r="O2332" s="14"/>
      <c r="P2332" s="14"/>
      <c r="Q2332" s="14"/>
      <c r="R2332" s="14"/>
      <c r="S2332" s="14"/>
    </row>
    <row r="2333" spans="1:19">
      <c r="A2333" s="14"/>
      <c r="B2333" s="14"/>
      <c r="C2333" s="14"/>
      <c r="D2333" s="14"/>
      <c r="E2333" s="14"/>
      <c r="F2333" s="14"/>
      <c r="G2333" s="14"/>
      <c r="H2333" s="14"/>
      <c r="I2333" s="14"/>
      <c r="J2333" s="14"/>
      <c r="K2333" s="14"/>
      <c r="L2333" s="14"/>
      <c r="M2333" s="14"/>
      <c r="N2333" s="14"/>
      <c r="O2333" s="14"/>
      <c r="P2333" s="14"/>
      <c r="Q2333" s="14"/>
      <c r="R2333" s="14"/>
      <c r="S2333" s="14"/>
    </row>
    <row r="2334" spans="1:19">
      <c r="A2334" s="14"/>
      <c r="B2334" s="14"/>
      <c r="C2334" s="14"/>
      <c r="D2334" s="14"/>
      <c r="E2334" s="14"/>
      <c r="F2334" s="14"/>
      <c r="G2334" s="14"/>
      <c r="H2334" s="14"/>
      <c r="I2334" s="14"/>
      <c r="J2334" s="14"/>
      <c r="K2334" s="14"/>
      <c r="L2334" s="14"/>
      <c r="M2334" s="14"/>
      <c r="N2334" s="14"/>
      <c r="O2334" s="14"/>
      <c r="P2334" s="14"/>
      <c r="Q2334" s="14"/>
      <c r="R2334" s="14"/>
      <c r="S2334" s="14"/>
    </row>
    <row r="2335" spans="1:19">
      <c r="A2335" s="14"/>
      <c r="B2335" s="14"/>
      <c r="C2335" s="14"/>
      <c r="D2335" s="14"/>
      <c r="E2335" s="14"/>
      <c r="F2335" s="14"/>
      <c r="G2335" s="14"/>
      <c r="H2335" s="14"/>
      <c r="I2335" s="14"/>
      <c r="J2335" s="14"/>
      <c r="K2335" s="14"/>
      <c r="L2335" s="14"/>
      <c r="M2335" s="14"/>
      <c r="N2335" s="14"/>
      <c r="O2335" s="14"/>
      <c r="P2335" s="14"/>
      <c r="Q2335" s="14"/>
      <c r="R2335" s="14"/>
      <c r="S2335" s="14"/>
    </row>
    <row r="2336" spans="1:19">
      <c r="A2336" s="14"/>
      <c r="B2336" s="14"/>
      <c r="C2336" s="14"/>
      <c r="D2336" s="14"/>
      <c r="E2336" s="14"/>
      <c r="F2336" s="14"/>
      <c r="G2336" s="14"/>
      <c r="H2336" s="14"/>
      <c r="I2336" s="14"/>
      <c r="J2336" s="14"/>
      <c r="K2336" s="14"/>
      <c r="L2336" s="14"/>
      <c r="M2336" s="14"/>
      <c r="N2336" s="14"/>
      <c r="O2336" s="14"/>
      <c r="P2336" s="14"/>
      <c r="Q2336" s="14"/>
      <c r="R2336" s="14"/>
      <c r="S2336" s="14"/>
    </row>
    <row r="2337" spans="1:19">
      <c r="A2337" s="14"/>
      <c r="B2337" s="14"/>
      <c r="C2337" s="14"/>
      <c r="D2337" s="14"/>
      <c r="E2337" s="14"/>
      <c r="F2337" s="14"/>
      <c r="G2337" s="14"/>
      <c r="H2337" s="14"/>
      <c r="I2337" s="14"/>
      <c r="J2337" s="14"/>
      <c r="K2337" s="14"/>
      <c r="L2337" s="14"/>
      <c r="M2337" s="14"/>
      <c r="N2337" s="14"/>
      <c r="O2337" s="14"/>
      <c r="P2337" s="14"/>
      <c r="Q2337" s="14"/>
      <c r="R2337" s="14"/>
      <c r="S2337" s="14"/>
    </row>
    <row r="2338" spans="1:19">
      <c r="A2338" s="14"/>
      <c r="B2338" s="14"/>
      <c r="C2338" s="14"/>
      <c r="D2338" s="14"/>
      <c r="E2338" s="14"/>
      <c r="F2338" s="14"/>
      <c r="G2338" s="14"/>
      <c r="H2338" s="14"/>
      <c r="I2338" s="14"/>
      <c r="J2338" s="14"/>
      <c r="K2338" s="14"/>
      <c r="L2338" s="14"/>
      <c r="M2338" s="14"/>
      <c r="N2338" s="14"/>
      <c r="O2338" s="14"/>
      <c r="P2338" s="14"/>
      <c r="Q2338" s="14"/>
      <c r="R2338" s="14"/>
      <c r="S2338" s="14"/>
    </row>
    <row r="2339" spans="1:19">
      <c r="A2339" s="14"/>
      <c r="B2339" s="14"/>
      <c r="C2339" s="14"/>
      <c r="D2339" s="14"/>
      <c r="E2339" s="14"/>
      <c r="F2339" s="14"/>
      <c r="G2339" s="14"/>
      <c r="H2339" s="14"/>
      <c r="I2339" s="14"/>
      <c r="J2339" s="14"/>
      <c r="K2339" s="14"/>
      <c r="L2339" s="14"/>
      <c r="M2339" s="14"/>
      <c r="N2339" s="14"/>
      <c r="O2339" s="14"/>
      <c r="P2339" s="14"/>
      <c r="Q2339" s="14"/>
      <c r="R2339" s="14"/>
      <c r="S2339" s="14"/>
    </row>
    <row r="2340" spans="1:19">
      <c r="A2340" s="14"/>
      <c r="B2340" s="14"/>
      <c r="C2340" s="14"/>
      <c r="D2340" s="14"/>
      <c r="E2340" s="14"/>
      <c r="F2340" s="14"/>
      <c r="G2340" s="14"/>
      <c r="H2340" s="14"/>
      <c r="I2340" s="14"/>
      <c r="J2340" s="14"/>
      <c r="K2340" s="14"/>
      <c r="L2340" s="14"/>
      <c r="M2340" s="14"/>
      <c r="N2340" s="14"/>
      <c r="O2340" s="14"/>
      <c r="P2340" s="14"/>
      <c r="Q2340" s="14"/>
      <c r="R2340" s="14"/>
      <c r="S2340" s="14"/>
    </row>
    <row r="2341" spans="1:19">
      <c r="A2341" s="14"/>
      <c r="B2341" s="14"/>
      <c r="C2341" s="14"/>
      <c r="D2341" s="14"/>
      <c r="E2341" s="14"/>
      <c r="F2341" s="14"/>
      <c r="G2341" s="14"/>
      <c r="H2341" s="14"/>
      <c r="I2341" s="14"/>
      <c r="J2341" s="14"/>
      <c r="K2341" s="14"/>
      <c r="L2341" s="14"/>
      <c r="M2341" s="14"/>
      <c r="N2341" s="14"/>
      <c r="O2341" s="14"/>
      <c r="P2341" s="14"/>
      <c r="Q2341" s="14"/>
      <c r="R2341" s="14"/>
      <c r="S2341" s="14"/>
    </row>
    <row r="2342" spans="1:19">
      <c r="A2342" s="14"/>
      <c r="B2342" s="14"/>
      <c r="C2342" s="14"/>
      <c r="D2342" s="14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4"/>
      <c r="R2342" s="14"/>
      <c r="S2342" s="14"/>
    </row>
    <row r="2343" spans="1:19">
      <c r="A2343" s="14"/>
      <c r="B2343" s="14"/>
      <c r="C2343" s="14"/>
      <c r="D2343" s="14"/>
      <c r="E2343" s="14"/>
      <c r="F2343" s="14"/>
      <c r="G2343" s="14"/>
      <c r="H2343" s="14"/>
      <c r="I2343" s="14"/>
      <c r="J2343" s="14"/>
      <c r="K2343" s="14"/>
      <c r="L2343" s="14"/>
      <c r="M2343" s="14"/>
      <c r="N2343" s="14"/>
      <c r="O2343" s="14"/>
      <c r="P2343" s="14"/>
      <c r="Q2343" s="14"/>
      <c r="R2343" s="14"/>
      <c r="S2343" s="14"/>
    </row>
    <row r="2344" spans="1:19">
      <c r="A2344" s="14"/>
      <c r="B2344" s="14"/>
      <c r="C2344" s="14"/>
      <c r="D2344" s="14"/>
      <c r="E2344" s="14"/>
      <c r="F2344" s="14"/>
      <c r="G2344" s="14"/>
      <c r="H2344" s="14"/>
      <c r="I2344" s="14"/>
      <c r="J2344" s="14"/>
      <c r="K2344" s="14"/>
      <c r="L2344" s="14"/>
      <c r="M2344" s="14"/>
      <c r="N2344" s="14"/>
      <c r="O2344" s="14"/>
      <c r="P2344" s="14"/>
      <c r="Q2344" s="14"/>
      <c r="R2344" s="14"/>
      <c r="S2344" s="14"/>
    </row>
    <row r="2345" spans="1:19">
      <c r="A2345" s="14"/>
      <c r="B2345" s="14"/>
      <c r="C2345" s="14"/>
      <c r="D2345" s="14"/>
      <c r="E2345" s="14"/>
      <c r="F2345" s="14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  <c r="Q2345" s="14"/>
      <c r="R2345" s="14"/>
      <c r="S2345" s="14"/>
    </row>
    <row r="2346" spans="1:19">
      <c r="A2346" s="14"/>
      <c r="B2346" s="14"/>
      <c r="C2346" s="14"/>
      <c r="D2346" s="14"/>
      <c r="E2346" s="14"/>
      <c r="F2346" s="14"/>
      <c r="G2346" s="14"/>
      <c r="H2346" s="14"/>
      <c r="I2346" s="14"/>
      <c r="J2346" s="14"/>
      <c r="K2346" s="14"/>
      <c r="L2346" s="14"/>
      <c r="M2346" s="14"/>
      <c r="N2346" s="14"/>
      <c r="O2346" s="14"/>
      <c r="P2346" s="14"/>
      <c r="Q2346" s="14"/>
      <c r="R2346" s="14"/>
      <c r="S2346" s="14"/>
    </row>
    <row r="2347" spans="1:19">
      <c r="A2347" s="14"/>
      <c r="B2347" s="14"/>
      <c r="C2347" s="14"/>
      <c r="D2347" s="14"/>
      <c r="E2347" s="14"/>
      <c r="F2347" s="14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  <c r="Q2347" s="14"/>
      <c r="R2347" s="14"/>
      <c r="S2347" s="14"/>
    </row>
    <row r="2348" spans="1:19">
      <c r="A2348" s="14"/>
      <c r="B2348" s="14"/>
      <c r="C2348" s="14"/>
      <c r="D2348" s="14"/>
      <c r="E2348" s="14"/>
      <c r="F2348" s="14"/>
      <c r="G2348" s="14"/>
      <c r="H2348" s="14"/>
      <c r="I2348" s="14"/>
      <c r="J2348" s="14"/>
      <c r="K2348" s="14"/>
      <c r="L2348" s="14"/>
      <c r="M2348" s="14"/>
      <c r="N2348" s="14"/>
      <c r="O2348" s="14"/>
      <c r="P2348" s="14"/>
      <c r="Q2348" s="14"/>
      <c r="R2348" s="14"/>
      <c r="S2348" s="14"/>
    </row>
    <row r="2349" spans="1:19">
      <c r="A2349" s="14"/>
      <c r="B2349" s="14"/>
      <c r="C2349" s="14"/>
      <c r="D2349" s="14"/>
      <c r="E2349" s="14"/>
      <c r="F2349" s="14"/>
      <c r="G2349" s="14"/>
      <c r="H2349" s="14"/>
      <c r="I2349" s="14"/>
      <c r="J2349" s="14"/>
      <c r="K2349" s="14"/>
      <c r="L2349" s="14"/>
      <c r="M2349" s="14"/>
      <c r="N2349" s="14"/>
      <c r="O2349" s="14"/>
      <c r="P2349" s="14"/>
      <c r="Q2349" s="14"/>
      <c r="R2349" s="14"/>
      <c r="S2349" s="14"/>
    </row>
    <row r="2350" spans="1:19">
      <c r="A2350" s="14"/>
      <c r="B2350" s="14"/>
      <c r="C2350" s="14"/>
      <c r="D2350" s="14"/>
      <c r="E2350" s="14"/>
      <c r="F2350" s="14"/>
      <c r="G2350" s="14"/>
      <c r="H2350" s="14"/>
      <c r="I2350" s="14"/>
      <c r="J2350" s="14"/>
      <c r="K2350" s="14"/>
      <c r="L2350" s="14"/>
      <c r="M2350" s="14"/>
      <c r="N2350" s="14"/>
      <c r="O2350" s="14"/>
      <c r="P2350" s="14"/>
      <c r="Q2350" s="14"/>
      <c r="R2350" s="14"/>
      <c r="S2350" s="14"/>
    </row>
    <row r="2351" spans="1:19">
      <c r="A2351" s="14"/>
      <c r="B2351" s="14"/>
      <c r="C2351" s="14"/>
      <c r="D2351" s="14"/>
      <c r="E2351" s="14"/>
      <c r="F2351" s="14"/>
      <c r="G2351" s="14"/>
      <c r="H2351" s="14"/>
      <c r="I2351" s="14"/>
      <c r="J2351" s="14"/>
      <c r="K2351" s="14"/>
      <c r="L2351" s="14"/>
      <c r="M2351" s="14"/>
      <c r="N2351" s="14"/>
      <c r="O2351" s="14"/>
      <c r="P2351" s="14"/>
      <c r="Q2351" s="14"/>
      <c r="R2351" s="14"/>
      <c r="S2351" s="14"/>
    </row>
    <row r="2352" spans="1:19">
      <c r="A2352" s="14"/>
      <c r="B2352" s="14"/>
      <c r="C2352" s="14"/>
      <c r="D2352" s="14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4"/>
      <c r="R2352" s="14"/>
      <c r="S2352" s="14"/>
    </row>
    <row r="2353" spans="1:19">
      <c r="A2353" s="14"/>
      <c r="B2353" s="14"/>
      <c r="C2353" s="14"/>
      <c r="D2353" s="14"/>
      <c r="E2353" s="14"/>
      <c r="F2353" s="14"/>
      <c r="G2353" s="14"/>
      <c r="H2353" s="14"/>
      <c r="I2353" s="14"/>
      <c r="J2353" s="14"/>
      <c r="K2353" s="14"/>
      <c r="L2353" s="14"/>
      <c r="M2353" s="14"/>
      <c r="N2353" s="14"/>
      <c r="O2353" s="14"/>
      <c r="P2353" s="14"/>
      <c r="Q2353" s="14"/>
      <c r="R2353" s="14"/>
      <c r="S2353" s="14"/>
    </row>
    <row r="2354" spans="1:19">
      <c r="A2354" s="14"/>
      <c r="B2354" s="14"/>
      <c r="C2354" s="14"/>
      <c r="D2354" s="14"/>
      <c r="E2354" s="14"/>
      <c r="F2354" s="14"/>
      <c r="G2354" s="14"/>
      <c r="H2354" s="14"/>
      <c r="I2354" s="14"/>
      <c r="J2354" s="14"/>
      <c r="K2354" s="14"/>
      <c r="L2354" s="14"/>
      <c r="M2354" s="14"/>
      <c r="N2354" s="14"/>
      <c r="O2354" s="14"/>
      <c r="P2354" s="14"/>
      <c r="Q2354" s="14"/>
      <c r="R2354" s="14"/>
      <c r="S2354" s="14"/>
    </row>
    <row r="2355" spans="1:19">
      <c r="A2355" s="14"/>
      <c r="B2355" s="14"/>
      <c r="C2355" s="14"/>
      <c r="D2355" s="14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  <c r="Q2355" s="14"/>
      <c r="R2355" s="14"/>
      <c r="S2355" s="14"/>
    </row>
    <row r="2356" spans="1:19">
      <c r="A2356" s="14"/>
      <c r="B2356" s="14"/>
      <c r="C2356" s="14"/>
      <c r="D2356" s="14"/>
      <c r="E2356" s="14"/>
      <c r="F2356" s="14"/>
      <c r="G2356" s="14"/>
      <c r="H2356" s="14"/>
      <c r="I2356" s="14"/>
      <c r="J2356" s="14"/>
      <c r="K2356" s="14"/>
      <c r="L2356" s="14"/>
      <c r="M2356" s="14"/>
      <c r="N2356" s="14"/>
      <c r="O2356" s="14"/>
      <c r="P2356" s="14"/>
      <c r="Q2356" s="14"/>
      <c r="R2356" s="14"/>
      <c r="S2356" s="14"/>
    </row>
    <row r="2357" spans="1:19">
      <c r="A2357" s="14"/>
      <c r="B2357" s="14"/>
      <c r="C2357" s="14"/>
      <c r="D2357" s="14"/>
      <c r="E2357" s="14"/>
      <c r="F2357" s="14"/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  <c r="Q2357" s="14"/>
      <c r="R2357" s="14"/>
      <c r="S2357" s="14"/>
    </row>
    <row r="2358" spans="1:19">
      <c r="A2358" s="14"/>
      <c r="B2358" s="14"/>
      <c r="C2358" s="14"/>
      <c r="D2358" s="14"/>
      <c r="E2358" s="14"/>
      <c r="F2358" s="14"/>
      <c r="G2358" s="14"/>
      <c r="H2358" s="14"/>
      <c r="I2358" s="14"/>
      <c r="J2358" s="14"/>
      <c r="K2358" s="14"/>
      <c r="L2358" s="14"/>
      <c r="M2358" s="14"/>
      <c r="N2358" s="14"/>
      <c r="O2358" s="14"/>
      <c r="P2358" s="14"/>
      <c r="Q2358" s="14"/>
      <c r="R2358" s="14"/>
      <c r="S2358" s="14"/>
    </row>
    <row r="2359" spans="1:19">
      <c r="A2359" s="14"/>
      <c r="B2359" s="14"/>
      <c r="C2359" s="14"/>
      <c r="D2359" s="14"/>
      <c r="E2359" s="14"/>
      <c r="F2359" s="14"/>
      <c r="G2359" s="14"/>
      <c r="H2359" s="14"/>
      <c r="I2359" s="14"/>
      <c r="J2359" s="14"/>
      <c r="K2359" s="14"/>
      <c r="L2359" s="14"/>
      <c r="M2359" s="14"/>
      <c r="N2359" s="14"/>
      <c r="O2359" s="14"/>
      <c r="P2359" s="14"/>
      <c r="Q2359" s="14"/>
      <c r="R2359" s="14"/>
      <c r="S2359" s="14"/>
    </row>
    <row r="2360" spans="1:19">
      <c r="A2360" s="14"/>
      <c r="B2360" s="14"/>
      <c r="C2360" s="14"/>
      <c r="D2360" s="14"/>
      <c r="E2360" s="14"/>
      <c r="F2360" s="14"/>
      <c r="G2360" s="14"/>
      <c r="H2360" s="14"/>
      <c r="I2360" s="14"/>
      <c r="J2360" s="14"/>
      <c r="K2360" s="14"/>
      <c r="L2360" s="14"/>
      <c r="M2360" s="14"/>
      <c r="N2360" s="14"/>
      <c r="O2360" s="14"/>
      <c r="P2360" s="14"/>
      <c r="Q2360" s="14"/>
      <c r="R2360" s="14"/>
      <c r="S2360" s="14"/>
    </row>
    <row r="2361" spans="1:19">
      <c r="A2361" s="14"/>
      <c r="B2361" s="14"/>
      <c r="C2361" s="14"/>
      <c r="D2361" s="14"/>
      <c r="E2361" s="14"/>
      <c r="F2361" s="14"/>
      <c r="G2361" s="14"/>
      <c r="H2361" s="14"/>
      <c r="I2361" s="14"/>
      <c r="J2361" s="14"/>
      <c r="K2361" s="14"/>
      <c r="L2361" s="14"/>
      <c r="M2361" s="14"/>
      <c r="N2361" s="14"/>
      <c r="O2361" s="14"/>
      <c r="P2361" s="14"/>
      <c r="Q2361" s="14"/>
      <c r="R2361" s="14"/>
      <c r="S2361" s="14"/>
    </row>
    <row r="2362" spans="1:19">
      <c r="A2362" s="14"/>
      <c r="B2362" s="14"/>
      <c r="C2362" s="14"/>
      <c r="D2362" s="14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4"/>
      <c r="R2362" s="14"/>
      <c r="S2362" s="14"/>
    </row>
    <row r="2363" spans="1:19">
      <c r="A2363" s="14"/>
      <c r="B2363" s="14"/>
      <c r="C2363" s="14"/>
      <c r="D2363" s="14"/>
      <c r="E2363" s="14"/>
      <c r="F2363" s="14"/>
      <c r="G2363" s="14"/>
      <c r="H2363" s="14"/>
      <c r="I2363" s="14"/>
      <c r="J2363" s="14"/>
      <c r="K2363" s="14"/>
      <c r="L2363" s="14"/>
      <c r="M2363" s="14"/>
      <c r="N2363" s="14"/>
      <c r="O2363" s="14"/>
      <c r="P2363" s="14"/>
      <c r="Q2363" s="14"/>
      <c r="R2363" s="14"/>
      <c r="S2363" s="14"/>
    </row>
    <row r="2364" spans="1:19">
      <c r="A2364" s="14"/>
      <c r="B2364" s="14"/>
      <c r="C2364" s="14"/>
      <c r="D2364" s="14"/>
      <c r="E2364" s="14"/>
      <c r="F2364" s="14"/>
      <c r="G2364" s="14"/>
      <c r="H2364" s="14"/>
      <c r="I2364" s="14"/>
      <c r="J2364" s="14"/>
      <c r="K2364" s="14"/>
      <c r="L2364" s="14"/>
      <c r="M2364" s="14"/>
      <c r="N2364" s="14"/>
      <c r="O2364" s="14"/>
      <c r="P2364" s="14"/>
      <c r="Q2364" s="14"/>
      <c r="R2364" s="14"/>
      <c r="S2364" s="14"/>
    </row>
    <row r="2365" spans="1:19">
      <c r="A2365" s="14"/>
      <c r="B2365" s="14"/>
      <c r="C2365" s="14"/>
      <c r="D2365" s="14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4"/>
      <c r="R2365" s="14"/>
      <c r="S2365" s="14"/>
    </row>
    <row r="2366" spans="1:19">
      <c r="A2366" s="14"/>
      <c r="B2366" s="14"/>
      <c r="C2366" s="14"/>
      <c r="D2366" s="14"/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4"/>
      <c r="R2366" s="14"/>
      <c r="S2366" s="14"/>
    </row>
    <row r="2367" spans="1:19">
      <c r="A2367" s="14"/>
      <c r="B2367" s="14"/>
      <c r="C2367" s="14"/>
      <c r="D2367" s="14"/>
      <c r="E2367" s="14"/>
      <c r="F2367" s="14"/>
      <c r="G2367" s="14"/>
      <c r="H2367" s="14"/>
      <c r="I2367" s="14"/>
      <c r="J2367" s="14"/>
      <c r="K2367" s="14"/>
      <c r="L2367" s="14"/>
      <c r="M2367" s="14"/>
      <c r="N2367" s="14"/>
      <c r="O2367" s="14"/>
      <c r="P2367" s="14"/>
      <c r="Q2367" s="14"/>
      <c r="R2367" s="14"/>
      <c r="S2367" s="14"/>
    </row>
    <row r="2368" spans="1:19">
      <c r="A2368" s="14"/>
      <c r="B2368" s="14"/>
      <c r="C2368" s="14"/>
      <c r="D2368" s="14"/>
      <c r="E2368" s="14"/>
      <c r="F2368" s="14"/>
      <c r="G2368" s="14"/>
      <c r="H2368" s="14"/>
      <c r="I2368" s="14"/>
      <c r="J2368" s="14"/>
      <c r="K2368" s="14"/>
      <c r="L2368" s="14"/>
      <c r="M2368" s="14"/>
      <c r="N2368" s="14"/>
      <c r="O2368" s="14"/>
      <c r="P2368" s="14"/>
      <c r="Q2368" s="14"/>
      <c r="R2368" s="14"/>
      <c r="S2368" s="14"/>
    </row>
    <row r="2369" spans="1:19">
      <c r="A2369" s="14"/>
      <c r="B2369" s="14"/>
      <c r="C2369" s="14"/>
      <c r="D2369" s="14"/>
      <c r="E2369" s="14"/>
      <c r="F2369" s="14"/>
      <c r="G2369" s="14"/>
      <c r="H2369" s="14"/>
      <c r="I2369" s="14"/>
      <c r="J2369" s="14"/>
      <c r="K2369" s="14"/>
      <c r="L2369" s="14"/>
      <c r="M2369" s="14"/>
      <c r="N2369" s="14"/>
      <c r="O2369" s="14"/>
      <c r="P2369" s="14"/>
      <c r="Q2369" s="14"/>
      <c r="R2369" s="14"/>
      <c r="S2369" s="14"/>
    </row>
    <row r="2370" spans="1:19">
      <c r="A2370" s="14"/>
      <c r="B2370" s="14"/>
      <c r="C2370" s="14"/>
      <c r="D2370" s="14"/>
      <c r="E2370" s="14"/>
      <c r="F2370" s="14"/>
      <c r="G2370" s="14"/>
      <c r="H2370" s="14"/>
      <c r="I2370" s="14"/>
      <c r="J2370" s="14"/>
      <c r="K2370" s="14"/>
      <c r="L2370" s="14"/>
      <c r="M2370" s="14"/>
      <c r="N2370" s="14"/>
      <c r="O2370" s="14"/>
      <c r="P2370" s="14"/>
      <c r="Q2370" s="14"/>
      <c r="R2370" s="14"/>
      <c r="S2370" s="14"/>
    </row>
    <row r="2371" spans="1:19">
      <c r="A2371" s="14"/>
      <c r="B2371" s="14"/>
      <c r="C2371" s="14"/>
      <c r="D2371" s="14"/>
      <c r="E2371" s="14"/>
      <c r="F2371" s="14"/>
      <c r="G2371" s="14"/>
      <c r="H2371" s="14"/>
      <c r="I2371" s="14"/>
      <c r="J2371" s="14"/>
      <c r="K2371" s="14"/>
      <c r="L2371" s="14"/>
      <c r="M2371" s="14"/>
      <c r="N2371" s="14"/>
      <c r="O2371" s="14"/>
      <c r="P2371" s="14"/>
      <c r="Q2371" s="14"/>
      <c r="R2371" s="14"/>
      <c r="S2371" s="14"/>
    </row>
    <row r="2372" spans="1:19">
      <c r="A2372" s="14"/>
      <c r="B2372" s="14"/>
      <c r="C2372" s="14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4"/>
      <c r="R2372" s="14"/>
      <c r="S2372" s="14"/>
    </row>
    <row r="2373" spans="1:19">
      <c r="A2373" s="14"/>
      <c r="B2373" s="14"/>
      <c r="C2373" s="14"/>
      <c r="D2373" s="14"/>
      <c r="E2373" s="14"/>
      <c r="F2373" s="14"/>
      <c r="G2373" s="14"/>
      <c r="H2373" s="14"/>
      <c r="I2373" s="14"/>
      <c r="J2373" s="14"/>
      <c r="K2373" s="14"/>
      <c r="L2373" s="14"/>
      <c r="M2373" s="14"/>
      <c r="N2373" s="14"/>
      <c r="O2373" s="14"/>
      <c r="P2373" s="14"/>
      <c r="Q2373" s="14"/>
      <c r="R2373" s="14"/>
      <c r="S2373" s="14"/>
    </row>
    <row r="2374" spans="1:19">
      <c r="A2374" s="14"/>
      <c r="B2374" s="14"/>
      <c r="C2374" s="14"/>
      <c r="D2374" s="14"/>
      <c r="E2374" s="14"/>
      <c r="F2374" s="14"/>
      <c r="G2374" s="14"/>
      <c r="H2374" s="14"/>
      <c r="I2374" s="14"/>
      <c r="J2374" s="14"/>
      <c r="K2374" s="14"/>
      <c r="L2374" s="14"/>
      <c r="M2374" s="14"/>
      <c r="N2374" s="14"/>
      <c r="O2374" s="14"/>
      <c r="P2374" s="14"/>
      <c r="Q2374" s="14"/>
      <c r="R2374" s="14"/>
      <c r="S2374" s="14"/>
    </row>
    <row r="2375" spans="1:19">
      <c r="A2375" s="14"/>
      <c r="B2375" s="14"/>
      <c r="C2375" s="14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4"/>
      <c r="R2375" s="14"/>
      <c r="S2375" s="14"/>
    </row>
    <row r="2376" spans="1:19">
      <c r="A2376" s="14"/>
      <c r="B2376" s="14"/>
      <c r="C2376" s="14"/>
      <c r="D2376" s="14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4"/>
      <c r="R2376" s="14"/>
      <c r="S2376" s="14"/>
    </row>
    <row r="2377" spans="1:19">
      <c r="A2377" s="14"/>
      <c r="B2377" s="14"/>
      <c r="C2377" s="14"/>
      <c r="D2377" s="14"/>
      <c r="E2377" s="14"/>
      <c r="F2377" s="14"/>
      <c r="G2377" s="14"/>
      <c r="H2377" s="14"/>
      <c r="I2377" s="14"/>
      <c r="J2377" s="14"/>
      <c r="K2377" s="14"/>
      <c r="L2377" s="14"/>
      <c r="M2377" s="14"/>
      <c r="N2377" s="14"/>
      <c r="O2377" s="14"/>
      <c r="P2377" s="14"/>
      <c r="Q2377" s="14"/>
      <c r="R2377" s="14"/>
      <c r="S2377" s="14"/>
    </row>
    <row r="2378" spans="1:19">
      <c r="A2378" s="14"/>
      <c r="B2378" s="14"/>
      <c r="C2378" s="14"/>
      <c r="D2378" s="14"/>
      <c r="E2378" s="14"/>
      <c r="F2378" s="14"/>
      <c r="G2378" s="14"/>
      <c r="H2378" s="14"/>
      <c r="I2378" s="14"/>
      <c r="J2378" s="14"/>
      <c r="K2378" s="14"/>
      <c r="L2378" s="14"/>
      <c r="M2378" s="14"/>
      <c r="N2378" s="14"/>
      <c r="O2378" s="14"/>
      <c r="P2378" s="14"/>
      <c r="Q2378" s="14"/>
      <c r="R2378" s="14"/>
      <c r="S2378" s="14"/>
    </row>
    <row r="2379" spans="1:19">
      <c r="A2379" s="14"/>
      <c r="B2379" s="14"/>
      <c r="C2379" s="14"/>
      <c r="D2379" s="14"/>
      <c r="E2379" s="14"/>
      <c r="F2379" s="14"/>
      <c r="G2379" s="14"/>
      <c r="H2379" s="14"/>
      <c r="I2379" s="14"/>
      <c r="J2379" s="14"/>
      <c r="K2379" s="14"/>
      <c r="L2379" s="14"/>
      <c r="M2379" s="14"/>
      <c r="N2379" s="14"/>
      <c r="O2379" s="14"/>
      <c r="P2379" s="14"/>
      <c r="Q2379" s="14"/>
      <c r="R2379" s="14"/>
      <c r="S2379" s="14"/>
    </row>
    <row r="2380" spans="1:19">
      <c r="A2380" s="14"/>
      <c r="B2380" s="14"/>
      <c r="C2380" s="14"/>
      <c r="D2380" s="14"/>
      <c r="E2380" s="14"/>
      <c r="F2380" s="14"/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  <c r="Q2380" s="14"/>
      <c r="R2380" s="14"/>
      <c r="S2380" s="14"/>
    </row>
    <row r="2381" spans="1:19">
      <c r="A2381" s="14"/>
      <c r="B2381" s="14"/>
      <c r="C2381" s="14"/>
      <c r="D2381" s="14"/>
      <c r="E2381" s="14"/>
      <c r="F2381" s="14"/>
      <c r="G2381" s="14"/>
      <c r="H2381" s="14"/>
      <c r="I2381" s="14"/>
      <c r="J2381" s="14"/>
      <c r="K2381" s="14"/>
      <c r="L2381" s="14"/>
      <c r="M2381" s="14"/>
      <c r="N2381" s="14"/>
      <c r="O2381" s="14"/>
      <c r="P2381" s="14"/>
      <c r="Q2381" s="14"/>
      <c r="R2381" s="14"/>
      <c r="S2381" s="14"/>
    </row>
    <row r="2382" spans="1:19">
      <c r="A2382" s="14"/>
      <c r="B2382" s="14"/>
      <c r="C2382" s="14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4"/>
      <c r="R2382" s="14"/>
      <c r="S2382" s="14"/>
    </row>
    <row r="2383" spans="1:19">
      <c r="A2383" s="14"/>
      <c r="B2383" s="14"/>
      <c r="C2383" s="14"/>
      <c r="D2383" s="14"/>
      <c r="E2383" s="14"/>
      <c r="F2383" s="14"/>
      <c r="G2383" s="14"/>
      <c r="H2383" s="14"/>
      <c r="I2383" s="14"/>
      <c r="J2383" s="14"/>
      <c r="K2383" s="14"/>
      <c r="L2383" s="14"/>
      <c r="M2383" s="14"/>
      <c r="N2383" s="14"/>
      <c r="O2383" s="14"/>
      <c r="P2383" s="14"/>
      <c r="Q2383" s="14"/>
      <c r="R2383" s="14"/>
      <c r="S2383" s="14"/>
    </row>
    <row r="2384" spans="1:19">
      <c r="A2384" s="14"/>
      <c r="B2384" s="14"/>
      <c r="C2384" s="14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  <c r="Q2384" s="14"/>
      <c r="R2384" s="14"/>
      <c r="S2384" s="14"/>
    </row>
    <row r="2385" spans="1:19">
      <c r="A2385" s="14"/>
      <c r="B2385" s="14"/>
      <c r="C2385" s="14"/>
      <c r="D2385" s="14"/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4"/>
      <c r="R2385" s="14"/>
      <c r="S2385" s="14"/>
    </row>
    <row r="2386" spans="1:19">
      <c r="A2386" s="14"/>
      <c r="B2386" s="14"/>
      <c r="C2386" s="14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4"/>
      <c r="R2386" s="14"/>
      <c r="S2386" s="14"/>
    </row>
    <row r="2387" spans="1:19">
      <c r="A2387" s="14"/>
      <c r="B2387" s="14"/>
      <c r="C2387" s="14"/>
      <c r="D2387" s="14"/>
      <c r="E2387" s="14"/>
      <c r="F2387" s="14"/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  <c r="Q2387" s="14"/>
      <c r="R2387" s="14"/>
      <c r="S2387" s="14"/>
    </row>
    <row r="2388" spans="1:19">
      <c r="A2388" s="14"/>
      <c r="B2388" s="14"/>
      <c r="C2388" s="14"/>
      <c r="D2388" s="14"/>
      <c r="E2388" s="14"/>
      <c r="F2388" s="14"/>
      <c r="G2388" s="14"/>
      <c r="H2388" s="14"/>
      <c r="I2388" s="14"/>
      <c r="J2388" s="14"/>
      <c r="K2388" s="14"/>
      <c r="L2388" s="14"/>
      <c r="M2388" s="14"/>
      <c r="N2388" s="14"/>
      <c r="O2388" s="14"/>
      <c r="P2388" s="14"/>
      <c r="Q2388" s="14"/>
      <c r="R2388" s="14"/>
      <c r="S2388" s="14"/>
    </row>
    <row r="2389" spans="1:19">
      <c r="A2389" s="14"/>
      <c r="B2389" s="14"/>
      <c r="C2389" s="14"/>
      <c r="D2389" s="14"/>
      <c r="E2389" s="14"/>
      <c r="F2389" s="14"/>
      <c r="G2389" s="14"/>
      <c r="H2389" s="14"/>
      <c r="I2389" s="14"/>
      <c r="J2389" s="14"/>
      <c r="K2389" s="14"/>
      <c r="L2389" s="14"/>
      <c r="M2389" s="14"/>
      <c r="N2389" s="14"/>
      <c r="O2389" s="14"/>
      <c r="P2389" s="14"/>
      <c r="Q2389" s="14"/>
      <c r="R2389" s="14"/>
      <c r="S2389" s="14"/>
    </row>
    <row r="2390" spans="1:19">
      <c r="A2390" s="14"/>
      <c r="B2390" s="14"/>
      <c r="C2390" s="14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4"/>
      <c r="R2390" s="14"/>
      <c r="S2390" s="14"/>
    </row>
    <row r="2391" spans="1:19">
      <c r="A2391" s="14"/>
      <c r="B2391" s="14"/>
      <c r="C2391" s="14"/>
      <c r="D2391" s="14"/>
      <c r="E2391" s="14"/>
      <c r="F2391" s="14"/>
      <c r="G2391" s="14"/>
      <c r="H2391" s="14"/>
      <c r="I2391" s="14"/>
      <c r="J2391" s="14"/>
      <c r="K2391" s="14"/>
      <c r="L2391" s="14"/>
      <c r="M2391" s="14"/>
      <c r="N2391" s="14"/>
      <c r="O2391" s="14"/>
      <c r="P2391" s="14"/>
      <c r="Q2391" s="14"/>
      <c r="R2391" s="14"/>
      <c r="S2391" s="14"/>
    </row>
    <row r="2392" spans="1:19">
      <c r="A2392" s="14"/>
      <c r="B2392" s="14"/>
      <c r="C2392" s="14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4"/>
      <c r="R2392" s="14"/>
      <c r="S2392" s="14"/>
    </row>
    <row r="2393" spans="1:19">
      <c r="A2393" s="14"/>
      <c r="B2393" s="14"/>
      <c r="C2393" s="14"/>
      <c r="D2393" s="14"/>
      <c r="E2393" s="14"/>
      <c r="F2393" s="14"/>
      <c r="G2393" s="14"/>
      <c r="H2393" s="14"/>
      <c r="I2393" s="14"/>
      <c r="J2393" s="14"/>
      <c r="K2393" s="14"/>
      <c r="L2393" s="14"/>
      <c r="M2393" s="14"/>
      <c r="N2393" s="14"/>
      <c r="O2393" s="14"/>
      <c r="P2393" s="14"/>
      <c r="Q2393" s="14"/>
      <c r="R2393" s="14"/>
      <c r="S2393" s="14"/>
    </row>
    <row r="2394" spans="1:19">
      <c r="A2394" s="14"/>
      <c r="B2394" s="14"/>
      <c r="C2394" s="14"/>
      <c r="D2394" s="14"/>
      <c r="E2394" s="14"/>
      <c r="F2394" s="14"/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  <c r="Q2394" s="14"/>
      <c r="R2394" s="14"/>
      <c r="S2394" s="14"/>
    </row>
    <row r="2395" spans="1:19">
      <c r="A2395" s="14"/>
      <c r="B2395" s="14"/>
      <c r="C2395" s="14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4"/>
      <c r="R2395" s="14"/>
      <c r="S2395" s="14"/>
    </row>
    <row r="2396" spans="1:19">
      <c r="A2396" s="14"/>
      <c r="B2396" s="14"/>
      <c r="C2396" s="14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4"/>
      <c r="R2396" s="14"/>
      <c r="S2396" s="14"/>
    </row>
    <row r="2397" spans="1:19">
      <c r="A2397" s="14"/>
      <c r="B2397" s="14"/>
      <c r="C2397" s="14"/>
      <c r="D2397" s="14"/>
      <c r="E2397" s="14"/>
      <c r="F2397" s="14"/>
      <c r="G2397" s="14"/>
      <c r="H2397" s="14"/>
      <c r="I2397" s="14"/>
      <c r="J2397" s="14"/>
      <c r="K2397" s="14"/>
      <c r="L2397" s="14"/>
      <c r="M2397" s="14"/>
      <c r="N2397" s="14"/>
      <c r="O2397" s="14"/>
      <c r="P2397" s="14"/>
      <c r="Q2397" s="14"/>
      <c r="R2397" s="14"/>
      <c r="S2397" s="14"/>
    </row>
    <row r="2398" spans="1:19">
      <c r="A2398" s="14"/>
      <c r="B2398" s="14"/>
      <c r="C2398" s="14"/>
      <c r="D2398" s="14"/>
      <c r="E2398" s="14"/>
      <c r="F2398" s="14"/>
      <c r="G2398" s="14"/>
      <c r="H2398" s="14"/>
      <c r="I2398" s="14"/>
      <c r="J2398" s="14"/>
      <c r="K2398" s="14"/>
      <c r="L2398" s="14"/>
      <c r="M2398" s="14"/>
      <c r="N2398" s="14"/>
      <c r="O2398" s="14"/>
      <c r="P2398" s="14"/>
      <c r="Q2398" s="14"/>
      <c r="R2398" s="14"/>
      <c r="S2398" s="14"/>
    </row>
    <row r="2399" spans="1:19">
      <c r="A2399" s="14"/>
      <c r="B2399" s="14"/>
      <c r="C2399" s="14"/>
      <c r="D2399" s="14"/>
      <c r="E2399" s="14"/>
      <c r="F2399" s="14"/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  <c r="Q2399" s="14"/>
      <c r="R2399" s="14"/>
      <c r="S2399" s="14"/>
    </row>
    <row r="2400" spans="1:19">
      <c r="A2400" s="14"/>
      <c r="B2400" s="14"/>
      <c r="C2400" s="14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4"/>
      <c r="R2400" s="14"/>
      <c r="S2400" s="14"/>
    </row>
    <row r="2401" spans="1:19">
      <c r="A2401" s="14"/>
      <c r="B2401" s="14"/>
      <c r="C2401" s="14"/>
      <c r="D2401" s="14"/>
      <c r="E2401" s="14"/>
      <c r="F2401" s="14"/>
      <c r="G2401" s="14"/>
      <c r="H2401" s="14"/>
      <c r="I2401" s="14"/>
      <c r="J2401" s="14"/>
      <c r="K2401" s="14"/>
      <c r="L2401" s="14"/>
      <c r="M2401" s="14"/>
      <c r="N2401" s="14"/>
      <c r="O2401" s="14"/>
      <c r="P2401" s="14"/>
      <c r="Q2401" s="14"/>
      <c r="R2401" s="14"/>
      <c r="S2401" s="14"/>
    </row>
    <row r="2402" spans="1:19">
      <c r="A2402" s="14"/>
      <c r="B2402" s="14"/>
      <c r="C2402" s="14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4"/>
      <c r="R2402" s="14"/>
      <c r="S2402" s="14"/>
    </row>
    <row r="2403" spans="1:19">
      <c r="A2403" s="14"/>
      <c r="B2403" s="14"/>
      <c r="C2403" s="14"/>
      <c r="D2403" s="14"/>
      <c r="E2403" s="14"/>
      <c r="F2403" s="14"/>
      <c r="G2403" s="14"/>
      <c r="H2403" s="14"/>
      <c r="I2403" s="14"/>
      <c r="J2403" s="14"/>
      <c r="K2403" s="14"/>
      <c r="L2403" s="14"/>
      <c r="M2403" s="14"/>
      <c r="N2403" s="14"/>
      <c r="O2403" s="14"/>
      <c r="P2403" s="14"/>
      <c r="Q2403" s="14"/>
      <c r="R2403" s="14"/>
      <c r="S2403" s="14"/>
    </row>
    <row r="2404" spans="1:19">
      <c r="A2404" s="14"/>
      <c r="B2404" s="14"/>
      <c r="C2404" s="14"/>
      <c r="D2404" s="14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  <c r="Q2404" s="14"/>
      <c r="R2404" s="14"/>
      <c r="S2404" s="14"/>
    </row>
    <row r="2405" spans="1:19">
      <c r="A2405" s="14"/>
      <c r="B2405" s="14"/>
      <c r="C2405" s="14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4"/>
      <c r="R2405" s="14"/>
      <c r="S2405" s="14"/>
    </row>
    <row r="2406" spans="1:19">
      <c r="A2406" s="14"/>
      <c r="B2406" s="14"/>
      <c r="C2406" s="14"/>
      <c r="D2406" s="14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  <c r="Q2406" s="14"/>
      <c r="R2406" s="14"/>
      <c r="S2406" s="14"/>
    </row>
    <row r="2407" spans="1:19">
      <c r="A2407" s="14"/>
      <c r="B2407" s="14"/>
      <c r="C2407" s="14"/>
      <c r="D2407" s="14"/>
      <c r="E2407" s="14"/>
      <c r="F2407" s="14"/>
      <c r="G2407" s="14"/>
      <c r="H2407" s="14"/>
      <c r="I2407" s="14"/>
      <c r="J2407" s="14"/>
      <c r="K2407" s="14"/>
      <c r="L2407" s="14"/>
      <c r="M2407" s="14"/>
      <c r="N2407" s="14"/>
      <c r="O2407" s="14"/>
      <c r="P2407" s="14"/>
      <c r="Q2407" s="14"/>
      <c r="R2407" s="14"/>
      <c r="S2407" s="14"/>
    </row>
    <row r="2408" spans="1:19">
      <c r="A2408" s="14"/>
      <c r="B2408" s="14"/>
      <c r="C2408" s="14"/>
      <c r="D2408" s="14"/>
      <c r="E2408" s="14"/>
      <c r="F2408" s="14"/>
      <c r="G2408" s="14"/>
      <c r="H2408" s="14"/>
      <c r="I2408" s="14"/>
      <c r="J2408" s="14"/>
      <c r="K2408" s="14"/>
      <c r="L2408" s="14"/>
      <c r="M2408" s="14"/>
      <c r="N2408" s="14"/>
      <c r="O2408" s="14"/>
      <c r="P2408" s="14"/>
      <c r="Q2408" s="14"/>
      <c r="R2408" s="14"/>
      <c r="S2408" s="14"/>
    </row>
    <row r="2409" spans="1:19">
      <c r="A2409" s="14"/>
      <c r="B2409" s="14"/>
      <c r="C2409" s="14"/>
      <c r="D2409" s="14"/>
      <c r="E2409" s="14"/>
      <c r="F2409" s="14"/>
      <c r="G2409" s="14"/>
      <c r="H2409" s="14"/>
      <c r="I2409" s="14"/>
      <c r="J2409" s="14"/>
      <c r="K2409" s="14"/>
      <c r="L2409" s="14"/>
      <c r="M2409" s="14"/>
      <c r="N2409" s="14"/>
      <c r="O2409" s="14"/>
      <c r="P2409" s="14"/>
      <c r="Q2409" s="14"/>
      <c r="R2409" s="14"/>
      <c r="S2409" s="14"/>
    </row>
    <row r="2410" spans="1:19">
      <c r="A2410" s="14"/>
      <c r="B2410" s="14"/>
      <c r="C2410" s="14"/>
      <c r="D2410" s="14"/>
      <c r="E2410" s="14"/>
      <c r="F2410" s="14"/>
      <c r="G2410" s="14"/>
      <c r="H2410" s="14"/>
      <c r="I2410" s="14"/>
      <c r="J2410" s="14"/>
      <c r="K2410" s="14"/>
      <c r="L2410" s="14"/>
      <c r="M2410" s="14"/>
      <c r="N2410" s="14"/>
      <c r="O2410" s="14"/>
      <c r="P2410" s="14"/>
      <c r="Q2410" s="14"/>
      <c r="R2410" s="14"/>
      <c r="S2410" s="14"/>
    </row>
    <row r="2411" spans="1:19">
      <c r="A2411" s="14"/>
      <c r="B2411" s="14"/>
      <c r="C2411" s="14"/>
      <c r="D2411" s="14"/>
      <c r="E2411" s="14"/>
      <c r="F2411" s="14"/>
      <c r="G2411" s="14"/>
      <c r="H2411" s="14"/>
      <c r="I2411" s="14"/>
      <c r="J2411" s="14"/>
      <c r="K2411" s="14"/>
      <c r="L2411" s="14"/>
      <c r="M2411" s="14"/>
      <c r="N2411" s="14"/>
      <c r="O2411" s="14"/>
      <c r="P2411" s="14"/>
      <c r="Q2411" s="14"/>
      <c r="R2411" s="14"/>
      <c r="S2411" s="14"/>
    </row>
    <row r="2412" spans="1:19">
      <c r="A2412" s="14"/>
      <c r="B2412" s="14"/>
      <c r="C2412" s="14"/>
      <c r="D2412" s="14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  <c r="Q2412" s="14"/>
      <c r="R2412" s="14"/>
      <c r="S2412" s="14"/>
    </row>
    <row r="2413" spans="1:19">
      <c r="A2413" s="14"/>
      <c r="B2413" s="14"/>
      <c r="C2413" s="14"/>
      <c r="D2413" s="14"/>
      <c r="E2413" s="14"/>
      <c r="F2413" s="14"/>
      <c r="G2413" s="14"/>
      <c r="H2413" s="14"/>
      <c r="I2413" s="14"/>
      <c r="J2413" s="14"/>
      <c r="K2413" s="14"/>
      <c r="L2413" s="14"/>
      <c r="M2413" s="14"/>
      <c r="N2413" s="14"/>
      <c r="O2413" s="14"/>
      <c r="P2413" s="14"/>
      <c r="Q2413" s="14"/>
      <c r="R2413" s="14"/>
      <c r="S2413" s="14"/>
    </row>
    <row r="2414" spans="1:19">
      <c r="A2414" s="14"/>
      <c r="B2414" s="14"/>
      <c r="C2414" s="14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4"/>
      <c r="R2414" s="14"/>
      <c r="S2414" s="14"/>
    </row>
    <row r="2415" spans="1:19">
      <c r="A2415" s="14"/>
      <c r="B2415" s="14"/>
      <c r="C2415" s="14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4"/>
      <c r="R2415" s="14"/>
      <c r="S2415" s="14"/>
    </row>
    <row r="2416" spans="1:19">
      <c r="A2416" s="14"/>
      <c r="B2416" s="14"/>
      <c r="C2416" s="14"/>
      <c r="D2416" s="14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  <c r="Q2416" s="14"/>
      <c r="R2416" s="14"/>
      <c r="S2416" s="14"/>
    </row>
    <row r="2417" spans="1:19">
      <c r="A2417" s="14"/>
      <c r="B2417" s="14"/>
      <c r="C2417" s="14"/>
      <c r="D2417" s="14"/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4"/>
      <c r="R2417" s="14"/>
      <c r="S2417" s="14"/>
    </row>
    <row r="2418" spans="1:19">
      <c r="A2418" s="14"/>
      <c r="B2418" s="14"/>
      <c r="C2418" s="14"/>
      <c r="D2418" s="14"/>
      <c r="E2418" s="14"/>
      <c r="F2418" s="14"/>
      <c r="G2418" s="14"/>
      <c r="H2418" s="14"/>
      <c r="I2418" s="14"/>
      <c r="J2418" s="14"/>
      <c r="K2418" s="14"/>
      <c r="L2418" s="14"/>
      <c r="M2418" s="14"/>
      <c r="N2418" s="14"/>
      <c r="O2418" s="14"/>
      <c r="P2418" s="14"/>
      <c r="Q2418" s="14"/>
      <c r="R2418" s="14"/>
      <c r="S2418" s="14"/>
    </row>
    <row r="2419" spans="1:19">
      <c r="A2419" s="14"/>
      <c r="B2419" s="14"/>
      <c r="C2419" s="14"/>
      <c r="D2419" s="14"/>
      <c r="E2419" s="14"/>
      <c r="F2419" s="14"/>
      <c r="G2419" s="14"/>
      <c r="H2419" s="14"/>
      <c r="I2419" s="14"/>
      <c r="J2419" s="14"/>
      <c r="K2419" s="14"/>
      <c r="L2419" s="14"/>
      <c r="M2419" s="14"/>
      <c r="N2419" s="14"/>
      <c r="O2419" s="14"/>
      <c r="P2419" s="14"/>
      <c r="Q2419" s="14"/>
      <c r="R2419" s="14"/>
      <c r="S2419" s="14"/>
    </row>
    <row r="2420" spans="1:19">
      <c r="A2420" s="14"/>
      <c r="B2420" s="14"/>
      <c r="C2420" s="14"/>
      <c r="D2420" s="14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  <c r="Q2420" s="14"/>
      <c r="R2420" s="14"/>
      <c r="S2420" s="14"/>
    </row>
    <row r="2421" spans="1:19">
      <c r="A2421" s="14"/>
      <c r="B2421" s="14"/>
      <c r="C2421" s="14"/>
      <c r="D2421" s="14"/>
      <c r="E2421" s="14"/>
      <c r="F2421" s="14"/>
      <c r="G2421" s="14"/>
      <c r="H2421" s="14"/>
      <c r="I2421" s="14"/>
      <c r="J2421" s="14"/>
      <c r="K2421" s="14"/>
      <c r="L2421" s="14"/>
      <c r="M2421" s="14"/>
      <c r="N2421" s="14"/>
      <c r="O2421" s="14"/>
      <c r="P2421" s="14"/>
      <c r="Q2421" s="14"/>
      <c r="R2421" s="14"/>
      <c r="S2421" s="14"/>
    </row>
    <row r="2422" spans="1:19">
      <c r="A2422" s="14"/>
      <c r="B2422" s="14"/>
      <c r="C2422" s="14"/>
      <c r="D2422" s="14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  <c r="Q2422" s="14"/>
      <c r="R2422" s="14"/>
      <c r="S2422" s="14"/>
    </row>
    <row r="2423" spans="1:19">
      <c r="A2423" s="14"/>
      <c r="B2423" s="14"/>
      <c r="C2423" s="14"/>
      <c r="D2423" s="14"/>
      <c r="E2423" s="14"/>
      <c r="F2423" s="14"/>
      <c r="G2423" s="14"/>
      <c r="H2423" s="14"/>
      <c r="I2423" s="14"/>
      <c r="J2423" s="14"/>
      <c r="K2423" s="14"/>
      <c r="L2423" s="14"/>
      <c r="M2423" s="14"/>
      <c r="N2423" s="14"/>
      <c r="O2423" s="14"/>
      <c r="P2423" s="14"/>
      <c r="Q2423" s="14"/>
      <c r="R2423" s="14"/>
      <c r="S2423" s="14"/>
    </row>
    <row r="2424" spans="1:19">
      <c r="A2424" s="14"/>
      <c r="B2424" s="14"/>
      <c r="C2424" s="14"/>
      <c r="D2424" s="14"/>
      <c r="E2424" s="14"/>
      <c r="F2424" s="14"/>
      <c r="G2424" s="14"/>
      <c r="H2424" s="14"/>
      <c r="I2424" s="14"/>
      <c r="J2424" s="14"/>
      <c r="K2424" s="14"/>
      <c r="L2424" s="14"/>
      <c r="M2424" s="14"/>
      <c r="N2424" s="14"/>
      <c r="O2424" s="14"/>
      <c r="P2424" s="14"/>
      <c r="Q2424" s="14"/>
      <c r="R2424" s="14"/>
      <c r="S2424" s="14"/>
    </row>
    <row r="2425" spans="1:19">
      <c r="A2425" s="14"/>
      <c r="B2425" s="14"/>
      <c r="C2425" s="14"/>
      <c r="D2425" s="14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4"/>
      <c r="R2425" s="14"/>
      <c r="S2425" s="14"/>
    </row>
    <row r="2426" spans="1:19">
      <c r="A2426" s="14"/>
      <c r="B2426" s="14"/>
      <c r="C2426" s="14"/>
      <c r="D2426" s="14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  <c r="Q2426" s="14"/>
      <c r="R2426" s="14"/>
      <c r="S2426" s="14"/>
    </row>
    <row r="2427" spans="1:19">
      <c r="A2427" s="14"/>
      <c r="B2427" s="14"/>
      <c r="C2427" s="14"/>
      <c r="D2427" s="14"/>
      <c r="E2427" s="14"/>
      <c r="F2427" s="14"/>
      <c r="G2427" s="14"/>
      <c r="H2427" s="14"/>
      <c r="I2427" s="14"/>
      <c r="J2427" s="14"/>
      <c r="K2427" s="14"/>
      <c r="L2427" s="14"/>
      <c r="M2427" s="14"/>
      <c r="N2427" s="14"/>
      <c r="O2427" s="14"/>
      <c r="P2427" s="14"/>
      <c r="Q2427" s="14"/>
      <c r="R2427" s="14"/>
      <c r="S2427" s="14"/>
    </row>
    <row r="2428" spans="1:19">
      <c r="A2428" s="14"/>
      <c r="B2428" s="14"/>
      <c r="C2428" s="14"/>
      <c r="D2428" s="14"/>
      <c r="E2428" s="14"/>
      <c r="F2428" s="14"/>
      <c r="G2428" s="14"/>
      <c r="H2428" s="14"/>
      <c r="I2428" s="14"/>
      <c r="J2428" s="14"/>
      <c r="K2428" s="14"/>
      <c r="L2428" s="14"/>
      <c r="M2428" s="14"/>
      <c r="N2428" s="14"/>
      <c r="O2428" s="14"/>
      <c r="P2428" s="14"/>
      <c r="Q2428" s="14"/>
      <c r="R2428" s="14"/>
      <c r="S2428" s="14"/>
    </row>
    <row r="2429" spans="1:19">
      <c r="A2429" s="14"/>
      <c r="B2429" s="14"/>
      <c r="C2429" s="14"/>
      <c r="D2429" s="14"/>
      <c r="E2429" s="14"/>
      <c r="F2429" s="14"/>
      <c r="G2429" s="14"/>
      <c r="H2429" s="14"/>
      <c r="I2429" s="14"/>
      <c r="J2429" s="14"/>
      <c r="K2429" s="14"/>
      <c r="L2429" s="14"/>
      <c r="M2429" s="14"/>
      <c r="N2429" s="14"/>
      <c r="O2429" s="14"/>
      <c r="P2429" s="14"/>
      <c r="Q2429" s="14"/>
      <c r="R2429" s="14"/>
      <c r="S2429" s="14"/>
    </row>
    <row r="2430" spans="1:19">
      <c r="A2430" s="14"/>
      <c r="B2430" s="14"/>
      <c r="C2430" s="14"/>
      <c r="D2430" s="14"/>
      <c r="E2430" s="14"/>
      <c r="F2430" s="14"/>
      <c r="G2430" s="14"/>
      <c r="H2430" s="14"/>
      <c r="I2430" s="14"/>
      <c r="J2430" s="14"/>
      <c r="K2430" s="14"/>
      <c r="L2430" s="14"/>
      <c r="M2430" s="14"/>
      <c r="N2430" s="14"/>
      <c r="O2430" s="14"/>
      <c r="P2430" s="14"/>
      <c r="Q2430" s="14"/>
      <c r="R2430" s="14"/>
      <c r="S2430" s="14"/>
    </row>
    <row r="2431" spans="1:19">
      <c r="A2431" s="14"/>
      <c r="B2431" s="14"/>
      <c r="C2431" s="14"/>
      <c r="D2431" s="14"/>
      <c r="E2431" s="14"/>
      <c r="F2431" s="14"/>
      <c r="G2431" s="14"/>
      <c r="H2431" s="14"/>
      <c r="I2431" s="14"/>
      <c r="J2431" s="14"/>
      <c r="K2431" s="14"/>
      <c r="L2431" s="14"/>
      <c r="M2431" s="14"/>
      <c r="N2431" s="14"/>
      <c r="O2431" s="14"/>
      <c r="P2431" s="14"/>
      <c r="Q2431" s="14"/>
      <c r="R2431" s="14"/>
      <c r="S2431" s="14"/>
    </row>
    <row r="2432" spans="1:19">
      <c r="A2432" s="14"/>
      <c r="B2432" s="14"/>
      <c r="C2432" s="14"/>
      <c r="D2432" s="14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4"/>
      <c r="R2432" s="14"/>
      <c r="S2432" s="14"/>
    </row>
    <row r="2433" spans="1:19">
      <c r="A2433" s="14"/>
      <c r="B2433" s="14"/>
      <c r="C2433" s="14"/>
      <c r="D2433" s="14"/>
      <c r="E2433" s="14"/>
      <c r="F2433" s="14"/>
      <c r="G2433" s="14"/>
      <c r="H2433" s="14"/>
      <c r="I2433" s="14"/>
      <c r="J2433" s="14"/>
      <c r="K2433" s="14"/>
      <c r="L2433" s="14"/>
      <c r="M2433" s="14"/>
      <c r="N2433" s="14"/>
      <c r="O2433" s="14"/>
      <c r="P2433" s="14"/>
      <c r="Q2433" s="14"/>
      <c r="R2433" s="14"/>
      <c r="S2433" s="14"/>
    </row>
    <row r="2434" spans="1:19">
      <c r="A2434" s="14"/>
      <c r="B2434" s="14"/>
      <c r="C2434" s="14"/>
      <c r="D2434" s="14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  <c r="Q2434" s="14"/>
      <c r="R2434" s="14"/>
      <c r="S2434" s="14"/>
    </row>
    <row r="2435" spans="1:19">
      <c r="A2435" s="14"/>
      <c r="B2435" s="14"/>
      <c r="C2435" s="14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4"/>
      <c r="R2435" s="14"/>
      <c r="S2435" s="14"/>
    </row>
    <row r="2436" spans="1:19">
      <c r="A2436" s="14"/>
      <c r="B2436" s="14"/>
      <c r="C2436" s="14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4"/>
      <c r="R2436" s="14"/>
      <c r="S2436" s="14"/>
    </row>
    <row r="2437" spans="1:19">
      <c r="A2437" s="14"/>
      <c r="B2437" s="14"/>
      <c r="C2437" s="14"/>
      <c r="D2437" s="14"/>
      <c r="E2437" s="14"/>
      <c r="F2437" s="14"/>
      <c r="G2437" s="14"/>
      <c r="H2437" s="14"/>
      <c r="I2437" s="14"/>
      <c r="J2437" s="14"/>
      <c r="K2437" s="14"/>
      <c r="L2437" s="14"/>
      <c r="M2437" s="14"/>
      <c r="N2437" s="14"/>
      <c r="O2437" s="14"/>
      <c r="P2437" s="14"/>
      <c r="Q2437" s="14"/>
      <c r="R2437" s="14"/>
      <c r="S2437" s="14"/>
    </row>
    <row r="2438" spans="1:19">
      <c r="A2438" s="14"/>
      <c r="B2438" s="14"/>
      <c r="C2438" s="14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4"/>
      <c r="R2438" s="14"/>
      <c r="S2438" s="14"/>
    </row>
    <row r="2439" spans="1:19">
      <c r="A2439" s="14"/>
      <c r="B2439" s="14"/>
      <c r="C2439" s="14"/>
      <c r="D2439" s="14"/>
      <c r="E2439" s="14"/>
      <c r="F2439" s="14"/>
      <c r="G2439" s="14"/>
      <c r="H2439" s="14"/>
      <c r="I2439" s="14"/>
      <c r="J2439" s="14"/>
      <c r="K2439" s="14"/>
      <c r="L2439" s="14"/>
      <c r="M2439" s="14"/>
      <c r="N2439" s="14"/>
      <c r="O2439" s="14"/>
      <c r="P2439" s="14"/>
      <c r="Q2439" s="14"/>
      <c r="R2439" s="14"/>
      <c r="S2439" s="14"/>
    </row>
    <row r="2440" spans="1:19">
      <c r="A2440" s="14"/>
      <c r="B2440" s="14"/>
      <c r="C2440" s="14"/>
      <c r="D2440" s="14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4"/>
      <c r="R2440" s="14"/>
      <c r="S2440" s="14"/>
    </row>
    <row r="2441" spans="1:19">
      <c r="A2441" s="14"/>
      <c r="B2441" s="14"/>
      <c r="C2441" s="14"/>
      <c r="D2441" s="14"/>
      <c r="E2441" s="14"/>
      <c r="F2441" s="14"/>
      <c r="G2441" s="14"/>
      <c r="H2441" s="14"/>
      <c r="I2441" s="14"/>
      <c r="J2441" s="14"/>
      <c r="K2441" s="14"/>
      <c r="L2441" s="14"/>
      <c r="M2441" s="14"/>
      <c r="N2441" s="14"/>
      <c r="O2441" s="14"/>
      <c r="P2441" s="14"/>
      <c r="Q2441" s="14"/>
      <c r="R2441" s="14"/>
      <c r="S2441" s="14"/>
    </row>
    <row r="2442" spans="1:19">
      <c r="A2442" s="14"/>
      <c r="B2442" s="14"/>
      <c r="C2442" s="14"/>
      <c r="D2442" s="14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  <c r="Q2442" s="14"/>
      <c r="R2442" s="14"/>
      <c r="S2442" s="14"/>
    </row>
    <row r="2443" spans="1:19">
      <c r="A2443" s="14"/>
      <c r="B2443" s="14"/>
      <c r="C2443" s="14"/>
      <c r="D2443" s="14"/>
      <c r="E2443" s="14"/>
      <c r="F2443" s="14"/>
      <c r="G2443" s="14"/>
      <c r="H2443" s="14"/>
      <c r="I2443" s="14"/>
      <c r="J2443" s="14"/>
      <c r="K2443" s="14"/>
      <c r="L2443" s="14"/>
      <c r="M2443" s="14"/>
      <c r="N2443" s="14"/>
      <c r="O2443" s="14"/>
      <c r="P2443" s="14"/>
      <c r="Q2443" s="14"/>
      <c r="R2443" s="14"/>
      <c r="S2443" s="14"/>
    </row>
    <row r="2444" spans="1:19">
      <c r="A2444" s="14"/>
      <c r="B2444" s="14"/>
      <c r="C2444" s="14"/>
      <c r="D2444" s="14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4"/>
      <c r="R2444" s="14"/>
      <c r="S2444" s="14"/>
    </row>
    <row r="2445" spans="1:19">
      <c r="A2445" s="14"/>
      <c r="B2445" s="14"/>
      <c r="C2445" s="14"/>
      <c r="D2445" s="14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4"/>
      <c r="R2445" s="14"/>
      <c r="S2445" s="14"/>
    </row>
    <row r="2446" spans="1:19">
      <c r="A2446" s="14"/>
      <c r="B2446" s="14"/>
      <c r="C2446" s="14"/>
      <c r="D2446" s="14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  <c r="Q2446" s="14"/>
      <c r="R2446" s="14"/>
      <c r="S2446" s="14"/>
    </row>
    <row r="2447" spans="1:19">
      <c r="A2447" s="14"/>
      <c r="B2447" s="14"/>
      <c r="C2447" s="14"/>
      <c r="D2447" s="14"/>
      <c r="E2447" s="14"/>
      <c r="F2447" s="14"/>
      <c r="G2447" s="14"/>
      <c r="H2447" s="14"/>
      <c r="I2447" s="14"/>
      <c r="J2447" s="14"/>
      <c r="K2447" s="14"/>
      <c r="L2447" s="14"/>
      <c r="M2447" s="14"/>
      <c r="N2447" s="14"/>
      <c r="O2447" s="14"/>
      <c r="P2447" s="14"/>
      <c r="Q2447" s="14"/>
      <c r="R2447" s="14"/>
      <c r="S2447" s="14"/>
    </row>
    <row r="2448" spans="1:19">
      <c r="A2448" s="14"/>
      <c r="B2448" s="14"/>
      <c r="C2448" s="14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4"/>
      <c r="R2448" s="14"/>
      <c r="S2448" s="14"/>
    </row>
    <row r="2449" spans="1:19">
      <c r="A2449" s="14"/>
      <c r="B2449" s="14"/>
      <c r="C2449" s="14"/>
      <c r="D2449" s="14"/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  <c r="Q2449" s="14"/>
      <c r="R2449" s="14"/>
      <c r="S2449" s="14"/>
    </row>
    <row r="2450" spans="1:19">
      <c r="A2450" s="14"/>
      <c r="B2450" s="14"/>
      <c r="C2450" s="14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4"/>
      <c r="R2450" s="14"/>
      <c r="S2450" s="14"/>
    </row>
    <row r="2451" spans="1:19">
      <c r="A2451" s="14"/>
      <c r="B2451" s="14"/>
      <c r="C2451" s="14"/>
      <c r="D2451" s="14"/>
      <c r="E2451" s="14"/>
      <c r="F2451" s="14"/>
      <c r="G2451" s="14"/>
      <c r="H2451" s="14"/>
      <c r="I2451" s="14"/>
      <c r="J2451" s="14"/>
      <c r="K2451" s="14"/>
      <c r="L2451" s="14"/>
      <c r="M2451" s="14"/>
      <c r="N2451" s="14"/>
      <c r="O2451" s="14"/>
      <c r="P2451" s="14"/>
      <c r="Q2451" s="14"/>
      <c r="R2451" s="14"/>
      <c r="S2451" s="14"/>
    </row>
    <row r="2452" spans="1:19">
      <c r="A2452" s="14"/>
      <c r="B2452" s="14"/>
      <c r="C2452" s="14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4"/>
      <c r="R2452" s="14"/>
      <c r="S2452" s="14"/>
    </row>
    <row r="2453" spans="1:19">
      <c r="A2453" s="14"/>
      <c r="B2453" s="14"/>
      <c r="C2453" s="14"/>
      <c r="D2453" s="14"/>
      <c r="E2453" s="14"/>
      <c r="F2453" s="14"/>
      <c r="G2453" s="14"/>
      <c r="H2453" s="14"/>
      <c r="I2453" s="14"/>
      <c r="J2453" s="14"/>
      <c r="K2453" s="14"/>
      <c r="L2453" s="14"/>
      <c r="M2453" s="14"/>
      <c r="N2453" s="14"/>
      <c r="O2453" s="14"/>
      <c r="P2453" s="14"/>
      <c r="Q2453" s="14"/>
      <c r="R2453" s="14"/>
      <c r="S2453" s="14"/>
    </row>
    <row r="2454" spans="1:19">
      <c r="A2454" s="14"/>
      <c r="B2454" s="14"/>
      <c r="C2454" s="14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4"/>
      <c r="R2454" s="14"/>
      <c r="S2454" s="14"/>
    </row>
    <row r="2455" spans="1:19">
      <c r="A2455" s="14"/>
      <c r="B2455" s="14"/>
      <c r="C2455" s="14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4"/>
      <c r="R2455" s="14"/>
      <c r="S2455" s="14"/>
    </row>
    <row r="2456" spans="1:19">
      <c r="A2456" s="14"/>
      <c r="B2456" s="14"/>
      <c r="C2456" s="14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4"/>
      <c r="R2456" s="14"/>
      <c r="S2456" s="14"/>
    </row>
    <row r="2457" spans="1:19">
      <c r="A2457" s="14"/>
      <c r="B2457" s="14"/>
      <c r="C2457" s="14"/>
      <c r="D2457" s="14"/>
      <c r="E2457" s="14"/>
      <c r="F2457" s="14"/>
      <c r="G2457" s="14"/>
      <c r="H2457" s="14"/>
      <c r="I2457" s="14"/>
      <c r="J2457" s="14"/>
      <c r="K2457" s="14"/>
      <c r="L2457" s="14"/>
      <c r="M2457" s="14"/>
      <c r="N2457" s="14"/>
      <c r="O2457" s="14"/>
      <c r="P2457" s="14"/>
      <c r="Q2457" s="14"/>
      <c r="R2457" s="14"/>
      <c r="S2457" s="14"/>
    </row>
    <row r="2458" spans="1:19">
      <c r="A2458" s="14"/>
      <c r="B2458" s="14"/>
      <c r="C2458" s="14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4"/>
      <c r="R2458" s="14"/>
      <c r="S2458" s="14"/>
    </row>
    <row r="2459" spans="1:19">
      <c r="A2459" s="14"/>
      <c r="B2459" s="14"/>
      <c r="C2459" s="14"/>
      <c r="D2459" s="14"/>
      <c r="E2459" s="14"/>
      <c r="F2459" s="14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  <c r="Q2459" s="14"/>
      <c r="R2459" s="14"/>
      <c r="S2459" s="14"/>
    </row>
    <row r="2460" spans="1:19">
      <c r="A2460" s="14"/>
      <c r="B2460" s="14"/>
      <c r="C2460" s="14"/>
      <c r="D2460" s="14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  <c r="Q2460" s="14"/>
      <c r="R2460" s="14"/>
      <c r="S2460" s="14"/>
    </row>
    <row r="2461" spans="1:19">
      <c r="A2461" s="14"/>
      <c r="B2461" s="14"/>
      <c r="C2461" s="14"/>
      <c r="D2461" s="14"/>
      <c r="E2461" s="14"/>
      <c r="F2461" s="14"/>
      <c r="G2461" s="14"/>
      <c r="H2461" s="14"/>
      <c r="I2461" s="14"/>
      <c r="J2461" s="14"/>
      <c r="K2461" s="14"/>
      <c r="L2461" s="14"/>
      <c r="M2461" s="14"/>
      <c r="N2461" s="14"/>
      <c r="O2461" s="14"/>
      <c r="P2461" s="14"/>
      <c r="Q2461" s="14"/>
      <c r="R2461" s="14"/>
      <c r="S2461" s="14"/>
    </row>
    <row r="2462" spans="1:19">
      <c r="A2462" s="14"/>
      <c r="B2462" s="14"/>
      <c r="C2462" s="14"/>
      <c r="D2462" s="14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4"/>
      <c r="R2462" s="14"/>
      <c r="S2462" s="14"/>
    </row>
    <row r="2463" spans="1:19">
      <c r="A2463" s="14"/>
      <c r="B2463" s="14"/>
      <c r="C2463" s="14"/>
      <c r="D2463" s="14"/>
      <c r="E2463" s="14"/>
      <c r="F2463" s="14"/>
      <c r="G2463" s="14"/>
      <c r="H2463" s="14"/>
      <c r="I2463" s="14"/>
      <c r="J2463" s="14"/>
      <c r="K2463" s="14"/>
      <c r="L2463" s="14"/>
      <c r="M2463" s="14"/>
      <c r="N2463" s="14"/>
      <c r="O2463" s="14"/>
      <c r="P2463" s="14"/>
      <c r="Q2463" s="14"/>
      <c r="R2463" s="14"/>
      <c r="S2463" s="14"/>
    </row>
    <row r="2464" spans="1:19">
      <c r="A2464" s="14"/>
      <c r="B2464" s="14"/>
      <c r="C2464" s="14"/>
      <c r="D2464" s="14"/>
      <c r="E2464" s="14"/>
      <c r="F2464" s="14"/>
      <c r="G2464" s="14"/>
      <c r="H2464" s="14"/>
      <c r="I2464" s="14"/>
      <c r="J2464" s="14"/>
      <c r="K2464" s="14"/>
      <c r="L2464" s="14"/>
      <c r="M2464" s="14"/>
      <c r="N2464" s="14"/>
      <c r="O2464" s="14"/>
      <c r="P2464" s="14"/>
      <c r="Q2464" s="14"/>
      <c r="R2464" s="14"/>
      <c r="S2464" s="14"/>
    </row>
    <row r="2465" spans="1:19">
      <c r="A2465" s="14"/>
      <c r="B2465" s="14"/>
      <c r="C2465" s="14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4"/>
      <c r="R2465" s="14"/>
      <c r="S2465" s="14"/>
    </row>
    <row r="2466" spans="1:19">
      <c r="A2466" s="14"/>
      <c r="B2466" s="14"/>
      <c r="C2466" s="14"/>
      <c r="D2466" s="14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4"/>
      <c r="R2466" s="14"/>
      <c r="S2466" s="14"/>
    </row>
    <row r="2467" spans="1:19">
      <c r="A2467" s="14"/>
      <c r="B2467" s="14"/>
      <c r="C2467" s="14"/>
      <c r="D2467" s="14"/>
      <c r="E2467" s="14"/>
      <c r="F2467" s="14"/>
      <c r="G2467" s="14"/>
      <c r="H2467" s="14"/>
      <c r="I2467" s="14"/>
      <c r="J2467" s="14"/>
      <c r="K2467" s="14"/>
      <c r="L2467" s="14"/>
      <c r="M2467" s="14"/>
      <c r="N2467" s="14"/>
      <c r="O2467" s="14"/>
      <c r="P2467" s="14"/>
      <c r="Q2467" s="14"/>
      <c r="R2467" s="14"/>
      <c r="S2467" s="14"/>
    </row>
    <row r="2468" spans="1:19">
      <c r="A2468" s="14"/>
      <c r="B2468" s="14"/>
      <c r="C2468" s="14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4"/>
      <c r="R2468" s="14"/>
      <c r="S2468" s="14"/>
    </row>
    <row r="2469" spans="1:19">
      <c r="A2469" s="14"/>
      <c r="B2469" s="14"/>
      <c r="C2469" s="14"/>
      <c r="D2469" s="14"/>
      <c r="E2469" s="14"/>
      <c r="F2469" s="14"/>
      <c r="G2469" s="14"/>
      <c r="H2469" s="14"/>
      <c r="I2469" s="14"/>
      <c r="J2469" s="14"/>
      <c r="K2469" s="14"/>
      <c r="L2469" s="14"/>
      <c r="M2469" s="14"/>
      <c r="N2469" s="14"/>
      <c r="O2469" s="14"/>
      <c r="P2469" s="14"/>
      <c r="Q2469" s="14"/>
      <c r="R2469" s="14"/>
      <c r="S2469" s="14"/>
    </row>
    <row r="2470" spans="1:19">
      <c r="A2470" s="14"/>
      <c r="B2470" s="14"/>
      <c r="C2470" s="14"/>
      <c r="D2470" s="14"/>
      <c r="E2470" s="14"/>
      <c r="F2470" s="14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  <c r="Q2470" s="14"/>
      <c r="R2470" s="14"/>
      <c r="S2470" s="14"/>
    </row>
    <row r="2471" spans="1:19">
      <c r="A2471" s="14"/>
      <c r="B2471" s="14"/>
      <c r="C2471" s="14"/>
      <c r="D2471" s="14"/>
      <c r="E2471" s="14"/>
      <c r="F2471" s="14"/>
      <c r="G2471" s="14"/>
      <c r="H2471" s="14"/>
      <c r="I2471" s="14"/>
      <c r="J2471" s="14"/>
      <c r="K2471" s="14"/>
      <c r="L2471" s="14"/>
      <c r="M2471" s="14"/>
      <c r="N2471" s="14"/>
      <c r="O2471" s="14"/>
      <c r="P2471" s="14"/>
      <c r="Q2471" s="14"/>
      <c r="R2471" s="14"/>
      <c r="S2471" s="14"/>
    </row>
    <row r="2472" spans="1:19">
      <c r="A2472" s="14"/>
      <c r="B2472" s="14"/>
      <c r="C2472" s="14"/>
      <c r="D2472" s="14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4"/>
      <c r="R2472" s="14"/>
      <c r="S2472" s="14"/>
    </row>
    <row r="2473" spans="1:19">
      <c r="A2473" s="14"/>
      <c r="B2473" s="14"/>
      <c r="C2473" s="14"/>
      <c r="D2473" s="14"/>
      <c r="E2473" s="14"/>
      <c r="F2473" s="14"/>
      <c r="G2473" s="14"/>
      <c r="H2473" s="14"/>
      <c r="I2473" s="14"/>
      <c r="J2473" s="14"/>
      <c r="K2473" s="14"/>
      <c r="L2473" s="14"/>
      <c r="M2473" s="14"/>
      <c r="N2473" s="14"/>
      <c r="O2473" s="14"/>
      <c r="P2473" s="14"/>
      <c r="Q2473" s="14"/>
      <c r="R2473" s="14"/>
      <c r="S2473" s="14"/>
    </row>
    <row r="2474" spans="1:19">
      <c r="A2474" s="14"/>
      <c r="B2474" s="14"/>
      <c r="C2474" s="14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4"/>
      <c r="R2474" s="14"/>
      <c r="S2474" s="14"/>
    </row>
    <row r="2475" spans="1:19">
      <c r="A2475" s="14"/>
      <c r="B2475" s="14"/>
      <c r="C2475" s="14"/>
      <c r="D2475" s="14"/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4"/>
      <c r="R2475" s="14"/>
      <c r="S2475" s="14"/>
    </row>
    <row r="2476" spans="1:19">
      <c r="A2476" s="14"/>
      <c r="B2476" s="14"/>
      <c r="C2476" s="14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4"/>
      <c r="R2476" s="14"/>
      <c r="S2476" s="14"/>
    </row>
    <row r="2477" spans="1:19">
      <c r="A2477" s="14"/>
      <c r="B2477" s="14"/>
      <c r="C2477" s="14"/>
      <c r="D2477" s="14"/>
      <c r="E2477" s="14"/>
      <c r="F2477" s="14"/>
      <c r="G2477" s="14"/>
      <c r="H2477" s="14"/>
      <c r="I2477" s="14"/>
      <c r="J2477" s="14"/>
      <c r="K2477" s="14"/>
      <c r="L2477" s="14"/>
      <c r="M2477" s="14"/>
      <c r="N2477" s="14"/>
      <c r="O2477" s="14"/>
      <c r="P2477" s="14"/>
      <c r="Q2477" s="14"/>
      <c r="R2477" s="14"/>
      <c r="S2477" s="14"/>
    </row>
    <row r="2478" spans="1:19">
      <c r="A2478" s="14"/>
      <c r="B2478" s="14"/>
      <c r="C2478" s="14"/>
      <c r="D2478" s="14"/>
      <c r="E2478" s="14"/>
      <c r="F2478" s="14"/>
      <c r="G2478" s="14"/>
      <c r="H2478" s="14"/>
      <c r="I2478" s="14"/>
      <c r="J2478" s="14"/>
      <c r="K2478" s="14"/>
      <c r="L2478" s="14"/>
      <c r="M2478" s="14"/>
      <c r="N2478" s="14"/>
      <c r="O2478" s="14"/>
      <c r="P2478" s="14"/>
      <c r="Q2478" s="14"/>
      <c r="R2478" s="14"/>
      <c r="S2478" s="14"/>
    </row>
    <row r="2479" spans="1:19">
      <c r="A2479" s="14"/>
      <c r="B2479" s="14"/>
      <c r="C2479" s="14"/>
      <c r="D2479" s="14"/>
      <c r="E2479" s="14"/>
      <c r="F2479" s="14"/>
      <c r="G2479" s="14"/>
      <c r="H2479" s="14"/>
      <c r="I2479" s="14"/>
      <c r="J2479" s="14"/>
      <c r="K2479" s="14"/>
      <c r="L2479" s="14"/>
      <c r="M2479" s="14"/>
      <c r="N2479" s="14"/>
      <c r="O2479" s="14"/>
      <c r="P2479" s="14"/>
      <c r="Q2479" s="14"/>
      <c r="R2479" s="14"/>
      <c r="S2479" s="14"/>
    </row>
    <row r="2480" spans="1:19">
      <c r="A2480" s="14"/>
      <c r="B2480" s="14"/>
      <c r="C2480" s="14"/>
      <c r="D2480" s="14"/>
      <c r="E2480" s="14"/>
      <c r="F2480" s="14"/>
      <c r="G2480" s="14"/>
      <c r="H2480" s="14"/>
      <c r="I2480" s="14"/>
      <c r="J2480" s="14"/>
      <c r="K2480" s="14"/>
      <c r="L2480" s="14"/>
      <c r="M2480" s="14"/>
      <c r="N2480" s="14"/>
      <c r="O2480" s="14"/>
      <c r="P2480" s="14"/>
      <c r="Q2480" s="14"/>
      <c r="R2480" s="14"/>
      <c r="S2480" s="14"/>
    </row>
    <row r="2481" spans="1:19">
      <c r="A2481" s="14"/>
      <c r="B2481" s="14"/>
      <c r="C2481" s="14"/>
      <c r="D2481" s="14"/>
      <c r="E2481" s="14"/>
      <c r="F2481" s="14"/>
      <c r="G2481" s="14"/>
      <c r="H2481" s="14"/>
      <c r="I2481" s="14"/>
      <c r="J2481" s="14"/>
      <c r="K2481" s="14"/>
      <c r="L2481" s="14"/>
      <c r="M2481" s="14"/>
      <c r="N2481" s="14"/>
      <c r="O2481" s="14"/>
      <c r="P2481" s="14"/>
      <c r="Q2481" s="14"/>
      <c r="R2481" s="14"/>
      <c r="S2481" s="14"/>
    </row>
    <row r="2482" spans="1:19">
      <c r="A2482" s="14"/>
      <c r="B2482" s="14"/>
      <c r="C2482" s="14"/>
      <c r="D2482" s="14"/>
      <c r="E2482" s="14"/>
      <c r="F2482" s="14"/>
      <c r="G2482" s="14"/>
      <c r="H2482" s="14"/>
      <c r="I2482" s="14"/>
      <c r="J2482" s="14"/>
      <c r="K2482" s="14"/>
      <c r="L2482" s="14"/>
      <c r="M2482" s="14"/>
      <c r="N2482" s="14"/>
      <c r="O2482" s="14"/>
      <c r="P2482" s="14"/>
      <c r="Q2482" s="14"/>
      <c r="R2482" s="14"/>
      <c r="S2482" s="14"/>
    </row>
    <row r="2483" spans="1:19">
      <c r="A2483" s="14"/>
      <c r="B2483" s="14"/>
      <c r="C2483" s="14"/>
      <c r="D2483" s="14"/>
      <c r="E2483" s="14"/>
      <c r="F2483" s="14"/>
      <c r="G2483" s="14"/>
      <c r="H2483" s="14"/>
      <c r="I2483" s="14"/>
      <c r="J2483" s="14"/>
      <c r="K2483" s="14"/>
      <c r="L2483" s="14"/>
      <c r="M2483" s="14"/>
      <c r="N2483" s="14"/>
      <c r="O2483" s="14"/>
      <c r="P2483" s="14"/>
      <c r="Q2483" s="14"/>
      <c r="R2483" s="14"/>
      <c r="S2483" s="14"/>
    </row>
    <row r="2484" spans="1:19">
      <c r="A2484" s="14"/>
      <c r="B2484" s="14"/>
      <c r="C2484" s="14"/>
      <c r="D2484" s="14"/>
      <c r="E2484" s="14"/>
      <c r="F2484" s="14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  <c r="Q2484" s="14"/>
      <c r="R2484" s="14"/>
      <c r="S2484" s="14"/>
    </row>
    <row r="2485" spans="1:19">
      <c r="A2485" s="14"/>
      <c r="B2485" s="14"/>
      <c r="C2485" s="14"/>
      <c r="D2485" s="14"/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14"/>
    </row>
    <row r="2486" spans="1:19">
      <c r="A2486" s="14"/>
      <c r="B2486" s="14"/>
      <c r="C2486" s="14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14"/>
    </row>
    <row r="2487" spans="1:19">
      <c r="A2487" s="14"/>
      <c r="B2487" s="14"/>
      <c r="C2487" s="14"/>
      <c r="D2487" s="14"/>
      <c r="E2487" s="14"/>
      <c r="F2487" s="14"/>
      <c r="G2487" s="14"/>
      <c r="H2487" s="14"/>
      <c r="I2487" s="14"/>
      <c r="J2487" s="14"/>
      <c r="K2487" s="14"/>
      <c r="L2487" s="14"/>
      <c r="M2487" s="14"/>
      <c r="N2487" s="14"/>
      <c r="O2487" s="14"/>
      <c r="P2487" s="14"/>
      <c r="Q2487" s="14"/>
      <c r="R2487" s="14"/>
      <c r="S2487" s="14"/>
    </row>
    <row r="2488" spans="1:19">
      <c r="A2488" s="14"/>
      <c r="B2488" s="14"/>
      <c r="C2488" s="14"/>
      <c r="D2488" s="14"/>
      <c r="E2488" s="14"/>
      <c r="F2488" s="14"/>
      <c r="G2488" s="14"/>
      <c r="H2488" s="14"/>
      <c r="I2488" s="14"/>
      <c r="J2488" s="14"/>
      <c r="K2488" s="14"/>
      <c r="L2488" s="14"/>
      <c r="M2488" s="14"/>
      <c r="N2488" s="14"/>
      <c r="O2488" s="14"/>
      <c r="P2488" s="14"/>
      <c r="Q2488" s="14"/>
      <c r="R2488" s="14"/>
      <c r="S2488" s="14"/>
    </row>
    <row r="2489" spans="1:19">
      <c r="A2489" s="14"/>
      <c r="B2489" s="14"/>
      <c r="C2489" s="14"/>
      <c r="D2489" s="14"/>
      <c r="E2489" s="14"/>
      <c r="F2489" s="14"/>
      <c r="G2489" s="14"/>
      <c r="H2489" s="14"/>
      <c r="I2489" s="14"/>
      <c r="J2489" s="14"/>
      <c r="K2489" s="14"/>
      <c r="L2489" s="14"/>
      <c r="M2489" s="14"/>
      <c r="N2489" s="14"/>
      <c r="O2489" s="14"/>
      <c r="P2489" s="14"/>
      <c r="Q2489" s="14"/>
      <c r="R2489" s="14"/>
      <c r="S2489" s="14"/>
    </row>
    <row r="2490" spans="1:19">
      <c r="A2490" s="14"/>
      <c r="B2490" s="14"/>
      <c r="C2490" s="14"/>
      <c r="D2490" s="14"/>
      <c r="E2490" s="14"/>
      <c r="F2490" s="14"/>
      <c r="G2490" s="14"/>
      <c r="H2490" s="14"/>
      <c r="I2490" s="14"/>
      <c r="J2490" s="14"/>
      <c r="K2490" s="14"/>
      <c r="L2490" s="14"/>
      <c r="M2490" s="14"/>
      <c r="N2490" s="14"/>
      <c r="O2490" s="14"/>
      <c r="P2490" s="14"/>
      <c r="Q2490" s="14"/>
      <c r="R2490" s="14"/>
      <c r="S2490" s="14"/>
    </row>
    <row r="2491" spans="1:19">
      <c r="A2491" s="14"/>
      <c r="B2491" s="14"/>
      <c r="C2491" s="14"/>
      <c r="D2491" s="14"/>
      <c r="E2491" s="14"/>
      <c r="F2491" s="14"/>
      <c r="G2491" s="14"/>
      <c r="H2491" s="14"/>
      <c r="I2491" s="14"/>
      <c r="J2491" s="14"/>
      <c r="K2491" s="14"/>
      <c r="L2491" s="14"/>
      <c r="M2491" s="14"/>
      <c r="N2491" s="14"/>
      <c r="O2491" s="14"/>
      <c r="P2491" s="14"/>
      <c r="Q2491" s="14"/>
      <c r="R2491" s="14"/>
      <c r="S2491" s="14"/>
    </row>
    <row r="2492" spans="1:19">
      <c r="A2492" s="14"/>
      <c r="B2492" s="14"/>
      <c r="C2492" s="14"/>
      <c r="D2492" s="14"/>
      <c r="E2492" s="14"/>
      <c r="F2492" s="14"/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  <c r="Q2492" s="14"/>
      <c r="R2492" s="14"/>
      <c r="S2492" s="14"/>
    </row>
    <row r="2493" spans="1:19">
      <c r="A2493" s="14"/>
      <c r="B2493" s="14"/>
      <c r="C2493" s="14"/>
      <c r="D2493" s="14"/>
      <c r="E2493" s="14"/>
      <c r="F2493" s="14"/>
      <c r="G2493" s="14"/>
      <c r="H2493" s="14"/>
      <c r="I2493" s="14"/>
      <c r="J2493" s="14"/>
      <c r="K2493" s="14"/>
      <c r="L2493" s="14"/>
      <c r="M2493" s="14"/>
      <c r="N2493" s="14"/>
      <c r="O2493" s="14"/>
      <c r="P2493" s="14"/>
      <c r="Q2493" s="14"/>
      <c r="R2493" s="14"/>
      <c r="S2493" s="14"/>
    </row>
    <row r="2494" spans="1:19">
      <c r="A2494" s="14"/>
      <c r="B2494" s="14"/>
      <c r="C2494" s="14"/>
      <c r="D2494" s="14"/>
      <c r="E2494" s="14"/>
      <c r="F2494" s="14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  <c r="Q2494" s="14"/>
      <c r="R2494" s="14"/>
      <c r="S2494" s="14"/>
    </row>
    <row r="2495" spans="1:19">
      <c r="A2495" s="14"/>
      <c r="B2495" s="14"/>
      <c r="C2495" s="14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4"/>
      <c r="R2495" s="14"/>
      <c r="S2495" s="14"/>
    </row>
    <row r="2496" spans="1:19">
      <c r="A2496" s="14"/>
      <c r="B2496" s="14"/>
      <c r="C2496" s="14"/>
      <c r="D2496" s="14"/>
      <c r="E2496" s="14"/>
      <c r="F2496" s="14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  <c r="Q2496" s="14"/>
      <c r="R2496" s="14"/>
      <c r="S2496" s="14"/>
    </row>
    <row r="2497" spans="1:19">
      <c r="A2497" s="14"/>
      <c r="B2497" s="14"/>
      <c r="C2497" s="14"/>
      <c r="D2497" s="14"/>
      <c r="E2497" s="14"/>
      <c r="F2497" s="14"/>
      <c r="G2497" s="14"/>
      <c r="H2497" s="14"/>
      <c r="I2497" s="14"/>
      <c r="J2497" s="14"/>
      <c r="K2497" s="14"/>
      <c r="L2497" s="14"/>
      <c r="M2497" s="14"/>
      <c r="N2497" s="14"/>
      <c r="O2497" s="14"/>
      <c r="P2497" s="14"/>
      <c r="Q2497" s="14"/>
      <c r="R2497" s="14"/>
      <c r="S2497" s="14"/>
    </row>
    <row r="2498" spans="1:19">
      <c r="A2498" s="14"/>
      <c r="B2498" s="14"/>
      <c r="C2498" s="14"/>
      <c r="D2498" s="14"/>
      <c r="E2498" s="14"/>
      <c r="F2498" s="14"/>
      <c r="G2498" s="14"/>
      <c r="H2498" s="14"/>
      <c r="I2498" s="14"/>
      <c r="J2498" s="14"/>
      <c r="K2498" s="14"/>
      <c r="L2498" s="14"/>
      <c r="M2498" s="14"/>
      <c r="N2498" s="14"/>
      <c r="O2498" s="14"/>
      <c r="P2498" s="14"/>
      <c r="Q2498" s="14"/>
      <c r="R2498" s="14"/>
      <c r="S2498" s="14"/>
    </row>
    <row r="2499" spans="1:19">
      <c r="A2499" s="14"/>
      <c r="B2499" s="14"/>
      <c r="C2499" s="14"/>
      <c r="D2499" s="14"/>
      <c r="E2499" s="14"/>
      <c r="F2499" s="14"/>
      <c r="G2499" s="14"/>
      <c r="H2499" s="14"/>
      <c r="I2499" s="14"/>
      <c r="J2499" s="14"/>
      <c r="K2499" s="14"/>
      <c r="L2499" s="14"/>
      <c r="M2499" s="14"/>
      <c r="N2499" s="14"/>
      <c r="O2499" s="14"/>
      <c r="P2499" s="14"/>
      <c r="Q2499" s="14"/>
      <c r="R2499" s="14"/>
      <c r="S2499" s="14"/>
    </row>
    <row r="2500" spans="1:19">
      <c r="A2500" s="14"/>
      <c r="B2500" s="14"/>
      <c r="C2500" s="14"/>
      <c r="D2500" s="14"/>
      <c r="E2500" s="14"/>
      <c r="F2500" s="14"/>
      <c r="G2500" s="14"/>
      <c r="H2500" s="14"/>
      <c r="I2500" s="14"/>
      <c r="J2500" s="14"/>
      <c r="K2500" s="14"/>
      <c r="L2500" s="14"/>
      <c r="M2500" s="14"/>
      <c r="N2500" s="14"/>
      <c r="O2500" s="14"/>
      <c r="P2500" s="14"/>
      <c r="Q2500" s="14"/>
      <c r="R2500" s="14"/>
      <c r="S2500" s="14"/>
    </row>
    <row r="2501" spans="1:19">
      <c r="A2501" s="14"/>
      <c r="B2501" s="14"/>
      <c r="C2501" s="14"/>
      <c r="D2501" s="14"/>
      <c r="E2501" s="14"/>
      <c r="F2501" s="14"/>
      <c r="G2501" s="14"/>
      <c r="H2501" s="14"/>
      <c r="I2501" s="14"/>
      <c r="J2501" s="14"/>
      <c r="K2501" s="14"/>
      <c r="L2501" s="14"/>
      <c r="M2501" s="14"/>
      <c r="N2501" s="14"/>
      <c r="O2501" s="14"/>
      <c r="P2501" s="14"/>
      <c r="Q2501" s="14"/>
      <c r="R2501" s="14"/>
      <c r="S2501" s="14"/>
    </row>
    <row r="2502" spans="1:19">
      <c r="A2502" s="14"/>
      <c r="B2502" s="14"/>
      <c r="C2502" s="14"/>
      <c r="D2502" s="14"/>
      <c r="E2502" s="14"/>
      <c r="F2502" s="14"/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4"/>
      <c r="R2502" s="14"/>
      <c r="S2502" s="14"/>
    </row>
    <row r="2503" spans="1:19">
      <c r="A2503" s="14"/>
      <c r="B2503" s="14"/>
      <c r="C2503" s="14"/>
      <c r="D2503" s="14"/>
      <c r="E2503" s="14"/>
      <c r="F2503" s="14"/>
      <c r="G2503" s="14"/>
      <c r="H2503" s="14"/>
      <c r="I2503" s="14"/>
      <c r="J2503" s="14"/>
      <c r="K2503" s="14"/>
      <c r="L2503" s="14"/>
      <c r="M2503" s="14"/>
      <c r="N2503" s="14"/>
      <c r="O2503" s="14"/>
      <c r="P2503" s="14"/>
      <c r="Q2503" s="14"/>
      <c r="R2503" s="14"/>
      <c r="S2503" s="14"/>
    </row>
    <row r="2504" spans="1:19">
      <c r="A2504" s="14"/>
      <c r="B2504" s="14"/>
      <c r="C2504" s="14"/>
      <c r="D2504" s="14"/>
      <c r="E2504" s="14"/>
      <c r="F2504" s="14"/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  <c r="Q2504" s="14"/>
      <c r="R2504" s="14"/>
      <c r="S2504" s="14"/>
    </row>
    <row r="2505" spans="1:19">
      <c r="A2505" s="14"/>
      <c r="B2505" s="14"/>
      <c r="C2505" s="14"/>
      <c r="D2505" s="14"/>
      <c r="E2505" s="14"/>
      <c r="F2505" s="14"/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  <c r="Q2505" s="14"/>
      <c r="R2505" s="14"/>
      <c r="S2505" s="14"/>
    </row>
    <row r="2506" spans="1:19">
      <c r="A2506" s="14"/>
      <c r="B2506" s="14"/>
      <c r="C2506" s="14"/>
      <c r="D2506" s="14"/>
      <c r="E2506" s="14"/>
      <c r="F2506" s="14"/>
      <c r="G2506" s="14"/>
      <c r="H2506" s="14"/>
      <c r="I2506" s="14"/>
      <c r="J2506" s="14"/>
      <c r="K2506" s="14"/>
      <c r="L2506" s="14"/>
      <c r="M2506" s="14"/>
      <c r="N2506" s="14"/>
      <c r="O2506" s="14"/>
      <c r="P2506" s="14"/>
      <c r="Q2506" s="14"/>
      <c r="R2506" s="14"/>
      <c r="S2506" s="14"/>
    </row>
    <row r="2507" spans="1:19">
      <c r="A2507" s="14"/>
      <c r="B2507" s="14"/>
      <c r="C2507" s="14"/>
      <c r="D2507" s="14"/>
      <c r="E2507" s="14"/>
      <c r="F2507" s="14"/>
      <c r="G2507" s="14"/>
      <c r="H2507" s="14"/>
      <c r="I2507" s="14"/>
      <c r="J2507" s="14"/>
      <c r="K2507" s="14"/>
      <c r="L2507" s="14"/>
      <c r="M2507" s="14"/>
      <c r="N2507" s="14"/>
      <c r="O2507" s="14"/>
      <c r="P2507" s="14"/>
      <c r="Q2507" s="14"/>
      <c r="R2507" s="14"/>
      <c r="S2507" s="14"/>
    </row>
    <row r="2508" spans="1:19">
      <c r="A2508" s="14"/>
      <c r="B2508" s="14"/>
      <c r="C2508" s="14"/>
      <c r="D2508" s="14"/>
      <c r="E2508" s="14"/>
      <c r="F2508" s="14"/>
      <c r="G2508" s="14"/>
      <c r="H2508" s="14"/>
      <c r="I2508" s="14"/>
      <c r="J2508" s="14"/>
      <c r="K2508" s="14"/>
      <c r="L2508" s="14"/>
      <c r="M2508" s="14"/>
      <c r="N2508" s="14"/>
      <c r="O2508" s="14"/>
      <c r="P2508" s="14"/>
      <c r="Q2508" s="14"/>
      <c r="R2508" s="14"/>
      <c r="S2508" s="14"/>
    </row>
    <row r="2509" spans="1:19">
      <c r="A2509" s="14"/>
      <c r="B2509" s="14"/>
      <c r="C2509" s="14"/>
      <c r="D2509" s="14"/>
      <c r="E2509" s="14"/>
      <c r="F2509" s="14"/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  <c r="Q2509" s="14"/>
      <c r="R2509" s="14"/>
      <c r="S2509" s="14"/>
    </row>
    <row r="2510" spans="1:19">
      <c r="A2510" s="14"/>
      <c r="B2510" s="14"/>
      <c r="C2510" s="14"/>
      <c r="D2510" s="14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4"/>
      <c r="R2510" s="14"/>
      <c r="S2510" s="14"/>
    </row>
    <row r="2511" spans="1:19">
      <c r="A2511" s="14"/>
      <c r="B2511" s="14"/>
      <c r="C2511" s="14"/>
      <c r="D2511" s="14"/>
      <c r="E2511" s="14"/>
      <c r="F2511" s="14"/>
      <c r="G2511" s="14"/>
      <c r="H2511" s="14"/>
      <c r="I2511" s="14"/>
      <c r="J2511" s="14"/>
      <c r="K2511" s="14"/>
      <c r="L2511" s="14"/>
      <c r="M2511" s="14"/>
      <c r="N2511" s="14"/>
      <c r="O2511" s="14"/>
      <c r="P2511" s="14"/>
      <c r="Q2511" s="14"/>
      <c r="R2511" s="14"/>
      <c r="S2511" s="14"/>
    </row>
    <row r="2512" spans="1:19">
      <c r="A2512" s="14"/>
      <c r="B2512" s="14"/>
      <c r="C2512" s="14"/>
      <c r="D2512" s="14"/>
      <c r="E2512" s="14"/>
      <c r="F2512" s="14"/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  <c r="Q2512" s="14"/>
      <c r="R2512" s="14"/>
      <c r="S2512" s="14"/>
    </row>
    <row r="2513" spans="1:19">
      <c r="A2513" s="14"/>
      <c r="B2513" s="14"/>
      <c r="C2513" s="14"/>
      <c r="D2513" s="14"/>
      <c r="E2513" s="14"/>
      <c r="F2513" s="14"/>
      <c r="G2513" s="14"/>
      <c r="H2513" s="14"/>
      <c r="I2513" s="14"/>
      <c r="J2513" s="14"/>
      <c r="K2513" s="14"/>
      <c r="L2513" s="14"/>
      <c r="M2513" s="14"/>
      <c r="N2513" s="14"/>
      <c r="O2513" s="14"/>
      <c r="P2513" s="14"/>
      <c r="Q2513" s="14"/>
      <c r="R2513" s="14"/>
      <c r="S2513" s="14"/>
    </row>
    <row r="2514" spans="1:19">
      <c r="A2514" s="14"/>
      <c r="B2514" s="14"/>
      <c r="C2514" s="14"/>
      <c r="D2514" s="14"/>
      <c r="E2514" s="14"/>
      <c r="F2514" s="14"/>
      <c r="G2514" s="14"/>
      <c r="H2514" s="14"/>
      <c r="I2514" s="14"/>
      <c r="J2514" s="14"/>
      <c r="K2514" s="14"/>
      <c r="L2514" s="14"/>
      <c r="M2514" s="14"/>
      <c r="N2514" s="14"/>
      <c r="O2514" s="14"/>
      <c r="P2514" s="14"/>
      <c r="Q2514" s="14"/>
      <c r="R2514" s="14"/>
      <c r="S2514" s="14"/>
    </row>
    <row r="2515" spans="1:19">
      <c r="A2515" s="14"/>
      <c r="B2515" s="14"/>
      <c r="C2515" s="14"/>
      <c r="D2515" s="14"/>
      <c r="E2515" s="14"/>
      <c r="F2515" s="14"/>
      <c r="G2515" s="14"/>
      <c r="H2515" s="14"/>
      <c r="I2515" s="14"/>
      <c r="J2515" s="14"/>
      <c r="K2515" s="14"/>
      <c r="L2515" s="14"/>
      <c r="M2515" s="14"/>
      <c r="N2515" s="14"/>
      <c r="O2515" s="14"/>
      <c r="P2515" s="14"/>
      <c r="Q2515" s="14"/>
      <c r="R2515" s="14"/>
      <c r="S2515" s="14"/>
    </row>
    <row r="2516" spans="1:19">
      <c r="A2516" s="14"/>
      <c r="B2516" s="14"/>
      <c r="C2516" s="14"/>
      <c r="D2516" s="14"/>
      <c r="E2516" s="14"/>
      <c r="F2516" s="14"/>
      <c r="G2516" s="14"/>
      <c r="H2516" s="14"/>
      <c r="I2516" s="14"/>
      <c r="J2516" s="14"/>
      <c r="K2516" s="14"/>
      <c r="L2516" s="14"/>
      <c r="M2516" s="14"/>
      <c r="N2516" s="14"/>
      <c r="O2516" s="14"/>
      <c r="P2516" s="14"/>
      <c r="Q2516" s="14"/>
      <c r="R2516" s="14"/>
      <c r="S2516" s="14"/>
    </row>
    <row r="2517" spans="1:19">
      <c r="A2517" s="14"/>
      <c r="B2517" s="14"/>
      <c r="C2517" s="14"/>
      <c r="D2517" s="14"/>
      <c r="E2517" s="14"/>
      <c r="F2517" s="14"/>
      <c r="G2517" s="14"/>
      <c r="H2517" s="14"/>
      <c r="I2517" s="14"/>
      <c r="J2517" s="14"/>
      <c r="K2517" s="14"/>
      <c r="L2517" s="14"/>
      <c r="M2517" s="14"/>
      <c r="N2517" s="14"/>
      <c r="O2517" s="14"/>
      <c r="P2517" s="14"/>
      <c r="Q2517" s="14"/>
      <c r="R2517" s="14"/>
      <c r="S2517" s="14"/>
    </row>
    <row r="2518" spans="1:19">
      <c r="A2518" s="14"/>
      <c r="B2518" s="14"/>
      <c r="C2518" s="14"/>
      <c r="D2518" s="14"/>
      <c r="E2518" s="14"/>
      <c r="F2518" s="14"/>
      <c r="G2518" s="14"/>
      <c r="H2518" s="14"/>
      <c r="I2518" s="14"/>
      <c r="J2518" s="14"/>
      <c r="K2518" s="14"/>
      <c r="L2518" s="14"/>
      <c r="M2518" s="14"/>
      <c r="N2518" s="14"/>
      <c r="O2518" s="14"/>
      <c r="P2518" s="14"/>
      <c r="Q2518" s="14"/>
      <c r="R2518" s="14"/>
      <c r="S2518" s="14"/>
    </row>
    <row r="2519" spans="1:19">
      <c r="A2519" s="14"/>
      <c r="B2519" s="14"/>
      <c r="C2519" s="14"/>
      <c r="D2519" s="14"/>
      <c r="E2519" s="14"/>
      <c r="F2519" s="14"/>
      <c r="G2519" s="14"/>
      <c r="H2519" s="14"/>
      <c r="I2519" s="14"/>
      <c r="J2519" s="14"/>
      <c r="K2519" s="14"/>
      <c r="L2519" s="14"/>
      <c r="M2519" s="14"/>
      <c r="N2519" s="14"/>
      <c r="O2519" s="14"/>
      <c r="P2519" s="14"/>
      <c r="Q2519" s="14"/>
      <c r="R2519" s="14"/>
      <c r="S2519" s="14"/>
    </row>
    <row r="2520" spans="1:19">
      <c r="A2520" s="14"/>
      <c r="B2520" s="14"/>
      <c r="C2520" s="14"/>
      <c r="D2520" s="14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  <c r="O2520" s="14"/>
      <c r="P2520" s="14"/>
      <c r="Q2520" s="14"/>
      <c r="R2520" s="14"/>
      <c r="S2520" s="14"/>
    </row>
    <row r="2521" spans="1:19">
      <c r="A2521" s="14"/>
      <c r="B2521" s="14"/>
      <c r="C2521" s="14"/>
      <c r="D2521" s="14"/>
      <c r="E2521" s="14"/>
      <c r="F2521" s="14"/>
      <c r="G2521" s="14"/>
      <c r="H2521" s="14"/>
      <c r="I2521" s="14"/>
      <c r="J2521" s="14"/>
      <c r="K2521" s="14"/>
      <c r="L2521" s="14"/>
      <c r="M2521" s="14"/>
      <c r="N2521" s="14"/>
      <c r="O2521" s="14"/>
      <c r="P2521" s="14"/>
      <c r="Q2521" s="14"/>
      <c r="R2521" s="14"/>
      <c r="S2521" s="14"/>
    </row>
    <row r="2522" spans="1:19">
      <c r="A2522" s="14"/>
      <c r="B2522" s="14"/>
      <c r="C2522" s="14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  <c r="Q2522" s="14"/>
      <c r="R2522" s="14"/>
      <c r="S2522" s="14"/>
    </row>
    <row r="2523" spans="1:19">
      <c r="A2523" s="14"/>
      <c r="B2523" s="14"/>
      <c r="C2523" s="14"/>
      <c r="D2523" s="14"/>
      <c r="E2523" s="14"/>
      <c r="F2523" s="14"/>
      <c r="G2523" s="14"/>
      <c r="H2523" s="14"/>
      <c r="I2523" s="14"/>
      <c r="J2523" s="14"/>
      <c r="K2523" s="14"/>
      <c r="L2523" s="14"/>
      <c r="M2523" s="14"/>
      <c r="N2523" s="14"/>
      <c r="O2523" s="14"/>
      <c r="P2523" s="14"/>
      <c r="Q2523" s="14"/>
      <c r="R2523" s="14"/>
      <c r="S2523" s="14"/>
    </row>
    <row r="2524" spans="1:19">
      <c r="A2524" s="14"/>
      <c r="B2524" s="14"/>
      <c r="C2524" s="14"/>
      <c r="D2524" s="14"/>
      <c r="E2524" s="14"/>
      <c r="F2524" s="14"/>
      <c r="G2524" s="14"/>
      <c r="H2524" s="14"/>
      <c r="I2524" s="14"/>
      <c r="J2524" s="14"/>
      <c r="K2524" s="14"/>
      <c r="L2524" s="14"/>
      <c r="M2524" s="14"/>
      <c r="N2524" s="14"/>
      <c r="O2524" s="14"/>
      <c r="P2524" s="14"/>
      <c r="Q2524" s="14"/>
      <c r="R2524" s="14"/>
      <c r="S2524" s="14"/>
    </row>
    <row r="2525" spans="1:19">
      <c r="A2525" s="14"/>
      <c r="B2525" s="14"/>
      <c r="C2525" s="14"/>
      <c r="D2525" s="14"/>
      <c r="E2525" s="14"/>
      <c r="F2525" s="14"/>
      <c r="G2525" s="14"/>
      <c r="H2525" s="14"/>
      <c r="I2525" s="14"/>
      <c r="J2525" s="14"/>
      <c r="K2525" s="14"/>
      <c r="L2525" s="14"/>
      <c r="M2525" s="14"/>
      <c r="N2525" s="14"/>
      <c r="O2525" s="14"/>
      <c r="P2525" s="14"/>
      <c r="Q2525" s="14"/>
      <c r="R2525" s="14"/>
      <c r="S2525" s="14"/>
    </row>
    <row r="2526" spans="1:19">
      <c r="A2526" s="14"/>
      <c r="B2526" s="14"/>
      <c r="C2526" s="14"/>
      <c r="D2526" s="14"/>
      <c r="E2526" s="14"/>
      <c r="F2526" s="14"/>
      <c r="G2526" s="14"/>
      <c r="H2526" s="14"/>
      <c r="I2526" s="14"/>
      <c r="J2526" s="14"/>
      <c r="K2526" s="14"/>
      <c r="L2526" s="14"/>
      <c r="M2526" s="14"/>
      <c r="N2526" s="14"/>
      <c r="O2526" s="14"/>
      <c r="P2526" s="14"/>
      <c r="Q2526" s="14"/>
      <c r="R2526" s="14"/>
      <c r="S2526" s="14"/>
    </row>
    <row r="2527" spans="1:19">
      <c r="A2527" s="14"/>
      <c r="B2527" s="14"/>
      <c r="C2527" s="14"/>
      <c r="D2527" s="14"/>
      <c r="E2527" s="14"/>
      <c r="F2527" s="14"/>
      <c r="G2527" s="14"/>
      <c r="H2527" s="14"/>
      <c r="I2527" s="14"/>
      <c r="J2527" s="14"/>
      <c r="K2527" s="14"/>
      <c r="L2527" s="14"/>
      <c r="M2527" s="14"/>
      <c r="N2527" s="14"/>
      <c r="O2527" s="14"/>
      <c r="P2527" s="14"/>
      <c r="Q2527" s="14"/>
      <c r="R2527" s="14"/>
      <c r="S2527" s="14"/>
    </row>
    <row r="2528" spans="1:19">
      <c r="A2528" s="14"/>
      <c r="B2528" s="14"/>
      <c r="C2528" s="14"/>
      <c r="D2528" s="14"/>
      <c r="E2528" s="14"/>
      <c r="F2528" s="14"/>
      <c r="G2528" s="14"/>
      <c r="H2528" s="14"/>
      <c r="I2528" s="14"/>
      <c r="J2528" s="14"/>
      <c r="K2528" s="14"/>
      <c r="L2528" s="14"/>
      <c r="M2528" s="14"/>
      <c r="N2528" s="14"/>
      <c r="O2528" s="14"/>
      <c r="P2528" s="14"/>
      <c r="Q2528" s="14"/>
      <c r="R2528" s="14"/>
      <c r="S2528" s="14"/>
    </row>
    <row r="2529" spans="1:19">
      <c r="A2529" s="14"/>
      <c r="B2529" s="14"/>
      <c r="C2529" s="14"/>
      <c r="D2529" s="14"/>
      <c r="E2529" s="14"/>
      <c r="F2529" s="14"/>
      <c r="G2529" s="14"/>
      <c r="H2529" s="14"/>
      <c r="I2529" s="14"/>
      <c r="J2529" s="14"/>
      <c r="K2529" s="14"/>
      <c r="L2529" s="14"/>
      <c r="M2529" s="14"/>
      <c r="N2529" s="14"/>
      <c r="O2529" s="14"/>
      <c r="P2529" s="14"/>
      <c r="Q2529" s="14"/>
      <c r="R2529" s="14"/>
      <c r="S2529" s="14"/>
    </row>
    <row r="2530" spans="1:19">
      <c r="A2530" s="14"/>
      <c r="B2530" s="14"/>
      <c r="C2530" s="14"/>
      <c r="D2530" s="14"/>
      <c r="E2530" s="14"/>
      <c r="F2530" s="14"/>
      <c r="G2530" s="14"/>
      <c r="H2530" s="14"/>
      <c r="I2530" s="14"/>
      <c r="J2530" s="14"/>
      <c r="K2530" s="14"/>
      <c r="L2530" s="14"/>
      <c r="M2530" s="14"/>
      <c r="N2530" s="14"/>
      <c r="O2530" s="14"/>
      <c r="P2530" s="14"/>
      <c r="Q2530" s="14"/>
      <c r="R2530" s="14"/>
      <c r="S2530" s="14"/>
    </row>
    <row r="2531" spans="1:19">
      <c r="A2531" s="14"/>
      <c r="B2531" s="14"/>
      <c r="C2531" s="14"/>
      <c r="D2531" s="14"/>
      <c r="E2531" s="14"/>
      <c r="F2531" s="14"/>
      <c r="G2531" s="14"/>
      <c r="H2531" s="14"/>
      <c r="I2531" s="14"/>
      <c r="J2531" s="14"/>
      <c r="K2531" s="14"/>
      <c r="L2531" s="14"/>
      <c r="M2531" s="14"/>
      <c r="N2531" s="14"/>
      <c r="O2531" s="14"/>
      <c r="P2531" s="14"/>
      <c r="Q2531" s="14"/>
      <c r="R2531" s="14"/>
      <c r="S2531" s="14"/>
    </row>
    <row r="2532" spans="1:19">
      <c r="A2532" s="14"/>
      <c r="B2532" s="14"/>
      <c r="C2532" s="14"/>
      <c r="D2532" s="14"/>
      <c r="E2532" s="14"/>
      <c r="F2532" s="14"/>
      <c r="G2532" s="14"/>
      <c r="H2532" s="14"/>
      <c r="I2532" s="14"/>
      <c r="J2532" s="14"/>
      <c r="K2532" s="14"/>
      <c r="L2532" s="14"/>
      <c r="M2532" s="14"/>
      <c r="N2532" s="14"/>
      <c r="O2532" s="14"/>
      <c r="P2532" s="14"/>
      <c r="Q2532" s="14"/>
      <c r="R2532" s="14"/>
      <c r="S2532" s="14"/>
    </row>
    <row r="2533" spans="1:19">
      <c r="A2533" s="14"/>
      <c r="B2533" s="14"/>
      <c r="C2533" s="14"/>
      <c r="D2533" s="14"/>
      <c r="E2533" s="14"/>
      <c r="F2533" s="14"/>
      <c r="G2533" s="14"/>
      <c r="H2533" s="14"/>
      <c r="I2533" s="14"/>
      <c r="J2533" s="14"/>
      <c r="K2533" s="14"/>
      <c r="L2533" s="14"/>
      <c r="M2533" s="14"/>
      <c r="N2533" s="14"/>
      <c r="O2533" s="14"/>
      <c r="P2533" s="14"/>
      <c r="Q2533" s="14"/>
      <c r="R2533" s="14"/>
      <c r="S2533" s="14"/>
    </row>
    <row r="2534" spans="1:19">
      <c r="A2534" s="14"/>
      <c r="B2534" s="14"/>
      <c r="C2534" s="14"/>
      <c r="D2534" s="14"/>
      <c r="E2534" s="14"/>
      <c r="F2534" s="14"/>
      <c r="G2534" s="14"/>
      <c r="H2534" s="14"/>
      <c r="I2534" s="14"/>
      <c r="J2534" s="14"/>
      <c r="K2534" s="14"/>
      <c r="L2534" s="14"/>
      <c r="M2534" s="14"/>
      <c r="N2534" s="14"/>
      <c r="O2534" s="14"/>
      <c r="P2534" s="14"/>
      <c r="Q2534" s="14"/>
      <c r="R2534" s="14"/>
      <c r="S2534" s="14"/>
    </row>
    <row r="2535" spans="1:19">
      <c r="A2535" s="14"/>
      <c r="B2535" s="14"/>
      <c r="C2535" s="14"/>
      <c r="D2535" s="14"/>
      <c r="E2535" s="14"/>
      <c r="F2535" s="14"/>
      <c r="G2535" s="14"/>
      <c r="H2535" s="14"/>
      <c r="I2535" s="14"/>
      <c r="J2535" s="14"/>
      <c r="K2535" s="14"/>
      <c r="L2535" s="14"/>
      <c r="M2535" s="14"/>
      <c r="N2535" s="14"/>
      <c r="O2535" s="14"/>
      <c r="P2535" s="14"/>
      <c r="Q2535" s="14"/>
      <c r="R2535" s="14"/>
      <c r="S2535" s="14"/>
    </row>
    <row r="2536" spans="1:19">
      <c r="A2536" s="14"/>
      <c r="B2536" s="14"/>
      <c r="C2536" s="14"/>
      <c r="D2536" s="14"/>
      <c r="E2536" s="14"/>
      <c r="F2536" s="14"/>
      <c r="G2536" s="14"/>
      <c r="H2536" s="14"/>
      <c r="I2536" s="14"/>
      <c r="J2536" s="14"/>
      <c r="K2536" s="14"/>
      <c r="L2536" s="14"/>
      <c r="M2536" s="14"/>
      <c r="N2536" s="14"/>
      <c r="O2536" s="14"/>
      <c r="P2536" s="14"/>
      <c r="Q2536" s="14"/>
      <c r="R2536" s="14"/>
      <c r="S2536" s="14"/>
    </row>
    <row r="2537" spans="1:19">
      <c r="A2537" s="14"/>
      <c r="B2537" s="14"/>
      <c r="C2537" s="14"/>
      <c r="D2537" s="14"/>
      <c r="E2537" s="14"/>
      <c r="F2537" s="14"/>
      <c r="G2537" s="14"/>
      <c r="H2537" s="14"/>
      <c r="I2537" s="14"/>
      <c r="J2537" s="14"/>
      <c r="K2537" s="14"/>
      <c r="L2537" s="14"/>
      <c r="M2537" s="14"/>
      <c r="N2537" s="14"/>
      <c r="O2537" s="14"/>
      <c r="P2537" s="14"/>
      <c r="Q2537" s="14"/>
      <c r="R2537" s="14"/>
      <c r="S2537" s="14"/>
    </row>
    <row r="2538" spans="1:19">
      <c r="A2538" s="14"/>
      <c r="B2538" s="14"/>
      <c r="C2538" s="14"/>
      <c r="D2538" s="14"/>
      <c r="E2538" s="14"/>
      <c r="F2538" s="14"/>
      <c r="G2538" s="14"/>
      <c r="H2538" s="14"/>
      <c r="I2538" s="14"/>
      <c r="J2538" s="14"/>
      <c r="K2538" s="14"/>
      <c r="L2538" s="14"/>
      <c r="M2538" s="14"/>
      <c r="N2538" s="14"/>
      <c r="O2538" s="14"/>
      <c r="P2538" s="14"/>
      <c r="Q2538" s="14"/>
      <c r="R2538" s="14"/>
      <c r="S2538" s="14"/>
    </row>
    <row r="2539" spans="1:19">
      <c r="A2539" s="14"/>
      <c r="B2539" s="14"/>
      <c r="C2539" s="14"/>
      <c r="D2539" s="14"/>
      <c r="E2539" s="14"/>
      <c r="F2539" s="14"/>
      <c r="G2539" s="14"/>
      <c r="H2539" s="14"/>
      <c r="I2539" s="14"/>
      <c r="J2539" s="14"/>
      <c r="K2539" s="14"/>
      <c r="L2539" s="14"/>
      <c r="M2539" s="14"/>
      <c r="N2539" s="14"/>
      <c r="O2539" s="14"/>
      <c r="P2539" s="14"/>
      <c r="Q2539" s="14"/>
      <c r="R2539" s="14"/>
      <c r="S2539" s="14"/>
    </row>
    <row r="2540" spans="1:19">
      <c r="A2540" s="14"/>
      <c r="B2540" s="14"/>
      <c r="C2540" s="14"/>
      <c r="D2540" s="14"/>
      <c r="E2540" s="14"/>
      <c r="F2540" s="14"/>
      <c r="G2540" s="14"/>
      <c r="H2540" s="14"/>
      <c r="I2540" s="14"/>
      <c r="J2540" s="14"/>
      <c r="K2540" s="14"/>
      <c r="L2540" s="14"/>
      <c r="M2540" s="14"/>
      <c r="N2540" s="14"/>
      <c r="O2540" s="14"/>
      <c r="P2540" s="14"/>
      <c r="Q2540" s="14"/>
      <c r="R2540" s="14"/>
      <c r="S2540" s="14"/>
    </row>
    <row r="2541" spans="1:19">
      <c r="A2541" s="14"/>
      <c r="B2541" s="14"/>
      <c r="C2541" s="14"/>
      <c r="D2541" s="14"/>
      <c r="E2541" s="14"/>
      <c r="F2541" s="14"/>
      <c r="G2541" s="14"/>
      <c r="H2541" s="14"/>
      <c r="I2541" s="14"/>
      <c r="J2541" s="14"/>
      <c r="K2541" s="14"/>
      <c r="L2541" s="14"/>
      <c r="M2541" s="14"/>
      <c r="N2541" s="14"/>
      <c r="O2541" s="14"/>
      <c r="P2541" s="14"/>
      <c r="Q2541" s="14"/>
      <c r="R2541" s="14"/>
      <c r="S2541" s="14"/>
    </row>
    <row r="2542" spans="1:19">
      <c r="A2542" s="14"/>
      <c r="B2542" s="14"/>
      <c r="C2542" s="14"/>
      <c r="D2542" s="14"/>
      <c r="E2542" s="14"/>
      <c r="F2542" s="14"/>
      <c r="G2542" s="14"/>
      <c r="H2542" s="14"/>
      <c r="I2542" s="14"/>
      <c r="J2542" s="14"/>
      <c r="K2542" s="14"/>
      <c r="L2542" s="14"/>
      <c r="M2542" s="14"/>
      <c r="N2542" s="14"/>
      <c r="O2542" s="14"/>
      <c r="P2542" s="14"/>
      <c r="Q2542" s="14"/>
      <c r="R2542" s="14"/>
      <c r="S2542" s="14"/>
    </row>
    <row r="2543" spans="1:19">
      <c r="A2543" s="14"/>
      <c r="B2543" s="14"/>
      <c r="C2543" s="14"/>
      <c r="D2543" s="14"/>
      <c r="E2543" s="14"/>
      <c r="F2543" s="14"/>
      <c r="G2543" s="14"/>
      <c r="H2543" s="14"/>
      <c r="I2543" s="14"/>
      <c r="J2543" s="14"/>
      <c r="K2543" s="14"/>
      <c r="L2543" s="14"/>
      <c r="M2543" s="14"/>
      <c r="N2543" s="14"/>
      <c r="O2543" s="14"/>
      <c r="P2543" s="14"/>
      <c r="Q2543" s="14"/>
      <c r="R2543" s="14"/>
      <c r="S2543" s="14"/>
    </row>
    <row r="2544" spans="1:19">
      <c r="A2544" s="14"/>
      <c r="B2544" s="14"/>
      <c r="C2544" s="14"/>
      <c r="D2544" s="14"/>
      <c r="E2544" s="14"/>
      <c r="F2544" s="14"/>
      <c r="G2544" s="14"/>
      <c r="H2544" s="14"/>
      <c r="I2544" s="14"/>
      <c r="J2544" s="14"/>
      <c r="K2544" s="14"/>
      <c r="L2544" s="14"/>
      <c r="M2544" s="14"/>
      <c r="N2544" s="14"/>
      <c r="O2544" s="14"/>
      <c r="P2544" s="14"/>
      <c r="Q2544" s="14"/>
      <c r="R2544" s="14"/>
      <c r="S2544" s="14"/>
    </row>
    <row r="2545" spans="1:19">
      <c r="A2545" s="14"/>
      <c r="B2545" s="14"/>
      <c r="C2545" s="14"/>
      <c r="D2545" s="14"/>
      <c r="E2545" s="14"/>
      <c r="F2545" s="14"/>
      <c r="G2545" s="14"/>
      <c r="H2545" s="14"/>
      <c r="I2545" s="14"/>
      <c r="J2545" s="14"/>
      <c r="K2545" s="14"/>
      <c r="L2545" s="14"/>
      <c r="M2545" s="14"/>
      <c r="N2545" s="14"/>
      <c r="O2545" s="14"/>
      <c r="P2545" s="14"/>
      <c r="Q2545" s="14"/>
      <c r="R2545" s="14"/>
      <c r="S2545" s="14"/>
    </row>
    <row r="2546" spans="1:19">
      <c r="A2546" s="14"/>
      <c r="B2546" s="14"/>
      <c r="C2546" s="14"/>
      <c r="D2546" s="14"/>
      <c r="E2546" s="14"/>
      <c r="F2546" s="14"/>
      <c r="G2546" s="14"/>
      <c r="H2546" s="14"/>
      <c r="I2546" s="14"/>
      <c r="J2546" s="14"/>
      <c r="K2546" s="14"/>
      <c r="L2546" s="14"/>
      <c r="M2546" s="14"/>
      <c r="N2546" s="14"/>
      <c r="O2546" s="14"/>
      <c r="P2546" s="14"/>
      <c r="Q2546" s="14"/>
      <c r="R2546" s="14"/>
      <c r="S2546" s="14"/>
    </row>
    <row r="2547" spans="1:19">
      <c r="A2547" s="14"/>
      <c r="B2547" s="14"/>
      <c r="C2547" s="14"/>
      <c r="D2547" s="14"/>
      <c r="E2547" s="14"/>
      <c r="F2547" s="14"/>
      <c r="G2547" s="14"/>
      <c r="H2547" s="14"/>
      <c r="I2547" s="14"/>
      <c r="J2547" s="14"/>
      <c r="K2547" s="14"/>
      <c r="L2547" s="14"/>
      <c r="M2547" s="14"/>
      <c r="N2547" s="14"/>
      <c r="O2547" s="14"/>
      <c r="P2547" s="14"/>
      <c r="Q2547" s="14"/>
      <c r="R2547" s="14"/>
      <c r="S2547" s="14"/>
    </row>
    <row r="2548" spans="1:19">
      <c r="A2548" s="14"/>
      <c r="B2548" s="14"/>
      <c r="C2548" s="14"/>
      <c r="D2548" s="14"/>
      <c r="E2548" s="14"/>
      <c r="F2548" s="14"/>
      <c r="G2548" s="14"/>
      <c r="H2548" s="14"/>
      <c r="I2548" s="14"/>
      <c r="J2548" s="14"/>
      <c r="K2548" s="14"/>
      <c r="L2548" s="14"/>
      <c r="M2548" s="14"/>
      <c r="N2548" s="14"/>
      <c r="O2548" s="14"/>
      <c r="P2548" s="14"/>
      <c r="Q2548" s="14"/>
      <c r="R2548" s="14"/>
      <c r="S2548" s="14"/>
    </row>
    <row r="2549" spans="1:19">
      <c r="A2549" s="14"/>
      <c r="B2549" s="14"/>
      <c r="C2549" s="14"/>
      <c r="D2549" s="14"/>
      <c r="E2549" s="14"/>
      <c r="F2549" s="14"/>
      <c r="G2549" s="14"/>
      <c r="H2549" s="14"/>
      <c r="I2549" s="14"/>
      <c r="J2549" s="14"/>
      <c r="K2549" s="14"/>
      <c r="L2549" s="14"/>
      <c r="M2549" s="14"/>
      <c r="N2549" s="14"/>
      <c r="O2549" s="14"/>
      <c r="P2549" s="14"/>
      <c r="Q2549" s="14"/>
      <c r="R2549" s="14"/>
      <c r="S2549" s="14"/>
    </row>
    <row r="2550" spans="1:19">
      <c r="A2550" s="14"/>
      <c r="B2550" s="14"/>
      <c r="C2550" s="14"/>
      <c r="D2550" s="14"/>
      <c r="E2550" s="14"/>
      <c r="F2550" s="14"/>
      <c r="G2550" s="14"/>
      <c r="H2550" s="14"/>
      <c r="I2550" s="14"/>
      <c r="J2550" s="14"/>
      <c r="K2550" s="14"/>
      <c r="L2550" s="14"/>
      <c r="M2550" s="14"/>
      <c r="N2550" s="14"/>
      <c r="O2550" s="14"/>
      <c r="P2550" s="14"/>
      <c r="Q2550" s="14"/>
      <c r="R2550" s="14"/>
      <c r="S2550" s="14"/>
    </row>
    <row r="2551" spans="1:19">
      <c r="A2551" s="14"/>
      <c r="B2551" s="14"/>
      <c r="C2551" s="14"/>
      <c r="D2551" s="14"/>
      <c r="E2551" s="14"/>
      <c r="F2551" s="14"/>
      <c r="G2551" s="14"/>
      <c r="H2551" s="14"/>
      <c r="I2551" s="14"/>
      <c r="J2551" s="14"/>
      <c r="K2551" s="14"/>
      <c r="L2551" s="14"/>
      <c r="M2551" s="14"/>
      <c r="N2551" s="14"/>
      <c r="O2551" s="14"/>
      <c r="P2551" s="14"/>
      <c r="Q2551" s="14"/>
      <c r="R2551" s="14"/>
      <c r="S2551" s="14"/>
    </row>
    <row r="2552" spans="1:19">
      <c r="A2552" s="14"/>
      <c r="B2552" s="14"/>
      <c r="C2552" s="14"/>
      <c r="D2552" s="14"/>
      <c r="E2552" s="14"/>
      <c r="F2552" s="14"/>
      <c r="G2552" s="14"/>
      <c r="H2552" s="14"/>
      <c r="I2552" s="14"/>
      <c r="J2552" s="14"/>
      <c r="K2552" s="14"/>
      <c r="L2552" s="14"/>
      <c r="M2552" s="14"/>
      <c r="N2552" s="14"/>
      <c r="O2552" s="14"/>
      <c r="P2552" s="14"/>
      <c r="Q2552" s="14"/>
      <c r="R2552" s="14"/>
      <c r="S2552" s="14"/>
    </row>
    <row r="2553" spans="1:19">
      <c r="A2553" s="14"/>
      <c r="B2553" s="14"/>
      <c r="C2553" s="14"/>
      <c r="D2553" s="14"/>
      <c r="E2553" s="14"/>
      <c r="F2553" s="14"/>
      <c r="G2553" s="14"/>
      <c r="H2553" s="14"/>
      <c r="I2553" s="14"/>
      <c r="J2553" s="14"/>
      <c r="K2553" s="14"/>
      <c r="L2553" s="14"/>
      <c r="M2553" s="14"/>
      <c r="N2553" s="14"/>
      <c r="O2553" s="14"/>
      <c r="P2553" s="14"/>
      <c r="Q2553" s="14"/>
      <c r="R2553" s="14"/>
      <c r="S2553" s="14"/>
    </row>
    <row r="2554" spans="1:19">
      <c r="A2554" s="14"/>
      <c r="B2554" s="14"/>
      <c r="C2554" s="14"/>
      <c r="D2554" s="14"/>
      <c r="E2554" s="14"/>
      <c r="F2554" s="14"/>
      <c r="G2554" s="14"/>
      <c r="H2554" s="14"/>
      <c r="I2554" s="14"/>
      <c r="J2554" s="14"/>
      <c r="K2554" s="14"/>
      <c r="L2554" s="14"/>
      <c r="M2554" s="14"/>
      <c r="N2554" s="14"/>
      <c r="O2554" s="14"/>
      <c r="P2554" s="14"/>
      <c r="Q2554" s="14"/>
      <c r="R2554" s="14"/>
      <c r="S2554" s="14"/>
    </row>
    <row r="2555" spans="1:19">
      <c r="A2555" s="14"/>
      <c r="B2555" s="14"/>
      <c r="C2555" s="14"/>
      <c r="D2555" s="14"/>
      <c r="E2555" s="14"/>
      <c r="F2555" s="14"/>
      <c r="G2555" s="14"/>
      <c r="H2555" s="14"/>
      <c r="I2555" s="14"/>
      <c r="J2555" s="14"/>
      <c r="K2555" s="14"/>
      <c r="L2555" s="14"/>
      <c r="M2555" s="14"/>
      <c r="N2555" s="14"/>
      <c r="O2555" s="14"/>
      <c r="P2555" s="14"/>
      <c r="Q2555" s="14"/>
      <c r="R2555" s="14"/>
      <c r="S2555" s="14"/>
    </row>
    <row r="2556" spans="1:19">
      <c r="A2556" s="14"/>
      <c r="B2556" s="14"/>
      <c r="C2556" s="14"/>
      <c r="D2556" s="14"/>
      <c r="E2556" s="14"/>
      <c r="F2556" s="14"/>
      <c r="G2556" s="14"/>
      <c r="H2556" s="14"/>
      <c r="I2556" s="14"/>
      <c r="J2556" s="14"/>
      <c r="K2556" s="14"/>
      <c r="L2556" s="14"/>
      <c r="M2556" s="14"/>
      <c r="N2556" s="14"/>
      <c r="O2556" s="14"/>
      <c r="P2556" s="14"/>
      <c r="Q2556" s="14"/>
      <c r="R2556" s="14"/>
      <c r="S2556" s="14"/>
    </row>
    <row r="2557" spans="1:19">
      <c r="A2557" s="14"/>
      <c r="B2557" s="14"/>
      <c r="C2557" s="14"/>
      <c r="D2557" s="14"/>
      <c r="E2557" s="14"/>
      <c r="F2557" s="14"/>
      <c r="G2557" s="14"/>
      <c r="H2557" s="14"/>
      <c r="I2557" s="14"/>
      <c r="J2557" s="14"/>
      <c r="K2557" s="14"/>
      <c r="L2557" s="14"/>
      <c r="M2557" s="14"/>
      <c r="N2557" s="14"/>
      <c r="O2557" s="14"/>
      <c r="P2557" s="14"/>
      <c r="Q2557" s="14"/>
      <c r="R2557" s="14"/>
      <c r="S2557" s="14"/>
    </row>
    <row r="2558" spans="1:19">
      <c r="A2558" s="14"/>
      <c r="B2558" s="14"/>
      <c r="C2558" s="14"/>
      <c r="D2558" s="14"/>
      <c r="E2558" s="14"/>
      <c r="F2558" s="14"/>
      <c r="G2558" s="14"/>
      <c r="H2558" s="14"/>
      <c r="I2558" s="14"/>
      <c r="J2558" s="14"/>
      <c r="K2558" s="14"/>
      <c r="L2558" s="14"/>
      <c r="M2558" s="14"/>
      <c r="N2558" s="14"/>
      <c r="O2558" s="14"/>
      <c r="P2558" s="14"/>
      <c r="Q2558" s="14"/>
      <c r="R2558" s="14"/>
      <c r="S2558" s="14"/>
    </row>
    <row r="2559" spans="1:19">
      <c r="A2559" s="14"/>
      <c r="B2559" s="14"/>
      <c r="C2559" s="14"/>
      <c r="D2559" s="14"/>
      <c r="E2559" s="14"/>
      <c r="F2559" s="14"/>
      <c r="G2559" s="14"/>
      <c r="H2559" s="14"/>
      <c r="I2559" s="14"/>
      <c r="J2559" s="14"/>
      <c r="K2559" s="14"/>
      <c r="L2559" s="14"/>
      <c r="M2559" s="14"/>
      <c r="N2559" s="14"/>
      <c r="O2559" s="14"/>
      <c r="P2559" s="14"/>
      <c r="Q2559" s="14"/>
      <c r="R2559" s="14"/>
      <c r="S2559" s="14"/>
    </row>
    <row r="2560" spans="1:19">
      <c r="A2560" s="14"/>
      <c r="B2560" s="14"/>
      <c r="C2560" s="14"/>
      <c r="D2560" s="14"/>
      <c r="E2560" s="14"/>
      <c r="F2560" s="14"/>
      <c r="G2560" s="14"/>
      <c r="H2560" s="14"/>
      <c r="I2560" s="14"/>
      <c r="J2560" s="14"/>
      <c r="K2560" s="14"/>
      <c r="L2560" s="14"/>
      <c r="M2560" s="14"/>
      <c r="N2560" s="14"/>
      <c r="O2560" s="14"/>
      <c r="P2560" s="14"/>
      <c r="Q2560" s="14"/>
      <c r="R2560" s="14"/>
      <c r="S2560" s="14"/>
    </row>
    <row r="2561" spans="1:19">
      <c r="A2561" s="14"/>
      <c r="B2561" s="14"/>
      <c r="C2561" s="14"/>
      <c r="D2561" s="14"/>
      <c r="E2561" s="14"/>
      <c r="F2561" s="14"/>
      <c r="G2561" s="14"/>
      <c r="H2561" s="14"/>
      <c r="I2561" s="14"/>
      <c r="J2561" s="14"/>
      <c r="K2561" s="14"/>
      <c r="L2561" s="14"/>
      <c r="M2561" s="14"/>
      <c r="N2561" s="14"/>
      <c r="O2561" s="14"/>
      <c r="P2561" s="14"/>
      <c r="Q2561" s="14"/>
      <c r="R2561" s="14"/>
      <c r="S2561" s="14"/>
    </row>
    <row r="2562" spans="1:19">
      <c r="A2562" s="14"/>
      <c r="B2562" s="14"/>
      <c r="C2562" s="14"/>
      <c r="D2562" s="14"/>
      <c r="E2562" s="14"/>
      <c r="F2562" s="14"/>
      <c r="G2562" s="14"/>
      <c r="H2562" s="14"/>
      <c r="I2562" s="14"/>
      <c r="J2562" s="14"/>
      <c r="K2562" s="14"/>
      <c r="L2562" s="14"/>
      <c r="M2562" s="14"/>
      <c r="N2562" s="14"/>
      <c r="O2562" s="14"/>
      <c r="P2562" s="14"/>
      <c r="Q2562" s="14"/>
      <c r="R2562" s="14"/>
      <c r="S2562" s="14"/>
    </row>
    <row r="2563" spans="1:19">
      <c r="A2563" s="14"/>
      <c r="B2563" s="14"/>
      <c r="C2563" s="14"/>
      <c r="D2563" s="14"/>
      <c r="E2563" s="14"/>
      <c r="F2563" s="14"/>
      <c r="G2563" s="14"/>
      <c r="H2563" s="14"/>
      <c r="I2563" s="14"/>
      <c r="J2563" s="14"/>
      <c r="K2563" s="14"/>
      <c r="L2563" s="14"/>
      <c r="M2563" s="14"/>
      <c r="N2563" s="14"/>
      <c r="O2563" s="14"/>
      <c r="P2563" s="14"/>
      <c r="Q2563" s="14"/>
      <c r="R2563" s="14"/>
      <c r="S2563" s="14"/>
    </row>
    <row r="2564" spans="1:19">
      <c r="A2564" s="14"/>
      <c r="B2564" s="14"/>
      <c r="C2564" s="14"/>
      <c r="D2564" s="14"/>
      <c r="E2564" s="14"/>
      <c r="F2564" s="14"/>
      <c r="G2564" s="14"/>
      <c r="H2564" s="14"/>
      <c r="I2564" s="14"/>
      <c r="J2564" s="14"/>
      <c r="K2564" s="14"/>
      <c r="L2564" s="14"/>
      <c r="M2564" s="14"/>
      <c r="N2564" s="14"/>
      <c r="O2564" s="14"/>
      <c r="P2564" s="14"/>
      <c r="Q2564" s="14"/>
      <c r="R2564" s="14"/>
      <c r="S2564" s="14"/>
    </row>
    <row r="2565" spans="1:19">
      <c r="A2565" s="14"/>
      <c r="B2565" s="14"/>
      <c r="C2565" s="14"/>
      <c r="D2565" s="14"/>
      <c r="E2565" s="14"/>
      <c r="F2565" s="14"/>
      <c r="G2565" s="14"/>
      <c r="H2565" s="14"/>
      <c r="I2565" s="14"/>
      <c r="J2565" s="14"/>
      <c r="K2565" s="14"/>
      <c r="L2565" s="14"/>
      <c r="M2565" s="14"/>
      <c r="N2565" s="14"/>
      <c r="O2565" s="14"/>
      <c r="P2565" s="14"/>
      <c r="Q2565" s="14"/>
      <c r="R2565" s="14"/>
      <c r="S2565" s="14"/>
    </row>
    <row r="2566" spans="1:19">
      <c r="A2566" s="14"/>
      <c r="B2566" s="14"/>
      <c r="C2566" s="14"/>
      <c r="D2566" s="14"/>
      <c r="E2566" s="14"/>
      <c r="F2566" s="14"/>
      <c r="G2566" s="14"/>
      <c r="H2566" s="14"/>
      <c r="I2566" s="14"/>
      <c r="J2566" s="14"/>
      <c r="K2566" s="14"/>
      <c r="L2566" s="14"/>
      <c r="M2566" s="14"/>
      <c r="N2566" s="14"/>
      <c r="O2566" s="14"/>
      <c r="P2566" s="14"/>
      <c r="Q2566" s="14"/>
      <c r="R2566" s="14"/>
      <c r="S2566" s="14"/>
    </row>
    <row r="2567" spans="1:19">
      <c r="A2567" s="14"/>
      <c r="B2567" s="14"/>
      <c r="C2567" s="14"/>
      <c r="D2567" s="14"/>
      <c r="E2567" s="14"/>
      <c r="F2567" s="14"/>
      <c r="G2567" s="14"/>
      <c r="H2567" s="14"/>
      <c r="I2567" s="14"/>
      <c r="J2567" s="14"/>
      <c r="K2567" s="14"/>
      <c r="L2567" s="14"/>
      <c r="M2567" s="14"/>
      <c r="N2567" s="14"/>
      <c r="O2567" s="14"/>
      <c r="P2567" s="14"/>
      <c r="Q2567" s="14"/>
      <c r="R2567" s="14"/>
      <c r="S2567" s="14"/>
    </row>
    <row r="2568" spans="1:19">
      <c r="A2568" s="14"/>
      <c r="B2568" s="14"/>
      <c r="C2568" s="14"/>
      <c r="D2568" s="14"/>
      <c r="E2568" s="14"/>
      <c r="F2568" s="14"/>
      <c r="G2568" s="14"/>
      <c r="H2568" s="14"/>
      <c r="I2568" s="14"/>
      <c r="J2568" s="14"/>
      <c r="K2568" s="14"/>
      <c r="L2568" s="14"/>
      <c r="M2568" s="14"/>
      <c r="N2568" s="14"/>
      <c r="O2568" s="14"/>
      <c r="P2568" s="14"/>
      <c r="Q2568" s="14"/>
      <c r="R2568" s="14"/>
      <c r="S2568" s="14"/>
    </row>
    <row r="2569" spans="1:19">
      <c r="A2569" s="14"/>
      <c r="B2569" s="14"/>
      <c r="C2569" s="14"/>
      <c r="D2569" s="14"/>
      <c r="E2569" s="14"/>
      <c r="F2569" s="14"/>
      <c r="G2569" s="14"/>
      <c r="H2569" s="14"/>
      <c r="I2569" s="14"/>
      <c r="J2569" s="14"/>
      <c r="K2569" s="14"/>
      <c r="L2569" s="14"/>
      <c r="M2569" s="14"/>
      <c r="N2569" s="14"/>
      <c r="O2569" s="14"/>
      <c r="P2569" s="14"/>
      <c r="Q2569" s="14"/>
      <c r="R2569" s="14"/>
      <c r="S2569" s="14"/>
    </row>
    <row r="2570" spans="1:19">
      <c r="A2570" s="14"/>
      <c r="B2570" s="14"/>
      <c r="C2570" s="14"/>
      <c r="D2570" s="14"/>
      <c r="E2570" s="14"/>
      <c r="F2570" s="14"/>
      <c r="G2570" s="14"/>
      <c r="H2570" s="14"/>
      <c r="I2570" s="14"/>
      <c r="J2570" s="14"/>
      <c r="K2570" s="14"/>
      <c r="L2570" s="14"/>
      <c r="M2570" s="14"/>
      <c r="N2570" s="14"/>
      <c r="O2570" s="14"/>
      <c r="P2570" s="14"/>
      <c r="Q2570" s="14"/>
      <c r="R2570" s="14"/>
      <c r="S2570" s="14"/>
    </row>
    <row r="2571" spans="1:19">
      <c r="A2571" s="14"/>
      <c r="B2571" s="14"/>
      <c r="C2571" s="14"/>
      <c r="D2571" s="14"/>
      <c r="E2571" s="14"/>
      <c r="F2571" s="14"/>
      <c r="G2571" s="14"/>
      <c r="H2571" s="14"/>
      <c r="I2571" s="14"/>
      <c r="J2571" s="14"/>
      <c r="K2571" s="14"/>
      <c r="L2571" s="14"/>
      <c r="M2571" s="14"/>
      <c r="N2571" s="14"/>
      <c r="O2571" s="14"/>
      <c r="P2571" s="14"/>
      <c r="Q2571" s="14"/>
      <c r="R2571" s="14"/>
      <c r="S2571" s="14"/>
    </row>
    <row r="2572" spans="1:19">
      <c r="A2572" s="14"/>
      <c r="B2572" s="14"/>
      <c r="C2572" s="14"/>
      <c r="D2572" s="14"/>
      <c r="E2572" s="14"/>
      <c r="F2572" s="14"/>
      <c r="G2572" s="14"/>
      <c r="H2572" s="14"/>
      <c r="I2572" s="14"/>
      <c r="J2572" s="14"/>
      <c r="K2572" s="14"/>
      <c r="L2572" s="14"/>
      <c r="M2572" s="14"/>
      <c r="N2572" s="14"/>
      <c r="O2572" s="14"/>
      <c r="P2572" s="14"/>
      <c r="Q2572" s="14"/>
      <c r="R2572" s="14"/>
      <c r="S2572" s="14"/>
    </row>
    <row r="2573" spans="1:19">
      <c r="A2573" s="14"/>
      <c r="B2573" s="14"/>
      <c r="C2573" s="14"/>
      <c r="D2573" s="14"/>
      <c r="E2573" s="14"/>
      <c r="F2573" s="14"/>
      <c r="G2573" s="14"/>
      <c r="H2573" s="14"/>
      <c r="I2573" s="14"/>
      <c r="J2573" s="14"/>
      <c r="K2573" s="14"/>
      <c r="L2573" s="14"/>
      <c r="M2573" s="14"/>
      <c r="N2573" s="14"/>
      <c r="O2573" s="14"/>
      <c r="P2573" s="14"/>
      <c r="Q2573" s="14"/>
      <c r="R2573" s="14"/>
      <c r="S2573" s="14"/>
    </row>
    <row r="2574" spans="1:19">
      <c r="A2574" s="14"/>
      <c r="B2574" s="14"/>
      <c r="C2574" s="14"/>
      <c r="D2574" s="14"/>
      <c r="E2574" s="14"/>
      <c r="F2574" s="14"/>
      <c r="G2574" s="14"/>
      <c r="H2574" s="14"/>
      <c r="I2574" s="14"/>
      <c r="J2574" s="14"/>
      <c r="K2574" s="14"/>
      <c r="L2574" s="14"/>
      <c r="M2574" s="14"/>
      <c r="N2574" s="14"/>
      <c r="O2574" s="14"/>
      <c r="P2574" s="14"/>
      <c r="Q2574" s="14"/>
      <c r="R2574" s="14"/>
      <c r="S2574" s="14"/>
    </row>
    <row r="2575" spans="1:19">
      <c r="A2575" s="14"/>
      <c r="B2575" s="14"/>
      <c r="C2575" s="14"/>
      <c r="D2575" s="14"/>
      <c r="E2575" s="14"/>
      <c r="F2575" s="14"/>
      <c r="G2575" s="14"/>
      <c r="H2575" s="14"/>
      <c r="I2575" s="14"/>
      <c r="J2575" s="14"/>
      <c r="K2575" s="14"/>
      <c r="L2575" s="14"/>
      <c r="M2575" s="14"/>
      <c r="N2575" s="14"/>
      <c r="O2575" s="14"/>
      <c r="P2575" s="14"/>
      <c r="Q2575" s="14"/>
      <c r="R2575" s="14"/>
      <c r="S2575" s="14"/>
    </row>
    <row r="2576" spans="1:19">
      <c r="A2576" s="14"/>
      <c r="B2576" s="14"/>
      <c r="C2576" s="14"/>
      <c r="D2576" s="14"/>
      <c r="E2576" s="14"/>
      <c r="F2576" s="14"/>
      <c r="G2576" s="14"/>
      <c r="H2576" s="14"/>
      <c r="I2576" s="14"/>
      <c r="J2576" s="14"/>
      <c r="K2576" s="14"/>
      <c r="L2576" s="14"/>
      <c r="M2576" s="14"/>
      <c r="N2576" s="14"/>
      <c r="O2576" s="14"/>
      <c r="P2576" s="14"/>
      <c r="Q2576" s="14"/>
      <c r="R2576" s="14"/>
      <c r="S2576" s="14"/>
    </row>
    <row r="2577" spans="1:19">
      <c r="A2577" s="14"/>
      <c r="B2577" s="14"/>
      <c r="C2577" s="14"/>
      <c r="D2577" s="14"/>
      <c r="E2577" s="14"/>
      <c r="F2577" s="14"/>
      <c r="G2577" s="14"/>
      <c r="H2577" s="14"/>
      <c r="I2577" s="14"/>
      <c r="J2577" s="14"/>
      <c r="K2577" s="14"/>
      <c r="L2577" s="14"/>
      <c r="M2577" s="14"/>
      <c r="N2577" s="14"/>
      <c r="O2577" s="14"/>
      <c r="P2577" s="14"/>
      <c r="Q2577" s="14"/>
      <c r="R2577" s="14"/>
      <c r="S2577" s="14"/>
    </row>
    <row r="2578" spans="1:19">
      <c r="A2578" s="14"/>
      <c r="B2578" s="14"/>
      <c r="C2578" s="14"/>
      <c r="D2578" s="14"/>
      <c r="E2578" s="14"/>
      <c r="F2578" s="14"/>
      <c r="G2578" s="14"/>
      <c r="H2578" s="14"/>
      <c r="I2578" s="14"/>
      <c r="J2578" s="14"/>
      <c r="K2578" s="14"/>
      <c r="L2578" s="14"/>
      <c r="M2578" s="14"/>
      <c r="N2578" s="14"/>
      <c r="O2578" s="14"/>
      <c r="P2578" s="14"/>
      <c r="Q2578" s="14"/>
      <c r="R2578" s="14"/>
      <c r="S2578" s="14"/>
    </row>
    <row r="2579" spans="1:19">
      <c r="A2579" s="14"/>
      <c r="B2579" s="14"/>
      <c r="C2579" s="14"/>
      <c r="D2579" s="14"/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  <c r="Q2579" s="14"/>
      <c r="R2579" s="14"/>
      <c r="S2579" s="14"/>
    </row>
    <row r="2580" spans="1:19">
      <c r="A2580" s="14"/>
      <c r="B2580" s="14"/>
      <c r="C2580" s="14"/>
      <c r="D2580" s="14"/>
      <c r="E2580" s="14"/>
      <c r="F2580" s="14"/>
      <c r="G2580" s="14"/>
      <c r="H2580" s="14"/>
      <c r="I2580" s="14"/>
      <c r="J2580" s="14"/>
      <c r="K2580" s="14"/>
      <c r="L2580" s="14"/>
      <c r="M2580" s="14"/>
      <c r="N2580" s="14"/>
      <c r="O2580" s="14"/>
      <c r="P2580" s="14"/>
      <c r="Q2580" s="14"/>
      <c r="R2580" s="14"/>
      <c r="S2580" s="14"/>
    </row>
    <row r="2581" spans="1:19">
      <c r="A2581" s="14"/>
      <c r="B2581" s="14"/>
      <c r="C2581" s="14"/>
      <c r="D2581" s="14"/>
      <c r="E2581" s="14"/>
      <c r="F2581" s="14"/>
      <c r="G2581" s="14"/>
      <c r="H2581" s="14"/>
      <c r="I2581" s="14"/>
      <c r="J2581" s="14"/>
      <c r="K2581" s="14"/>
      <c r="L2581" s="14"/>
      <c r="M2581" s="14"/>
      <c r="N2581" s="14"/>
      <c r="O2581" s="14"/>
      <c r="P2581" s="14"/>
      <c r="Q2581" s="14"/>
      <c r="R2581" s="14"/>
      <c r="S2581" s="14"/>
    </row>
    <row r="2582" spans="1:19">
      <c r="A2582" s="14"/>
      <c r="B2582" s="14"/>
      <c r="C2582" s="14"/>
      <c r="D2582" s="14"/>
      <c r="E2582" s="14"/>
      <c r="F2582" s="14"/>
      <c r="G2582" s="14"/>
      <c r="H2582" s="14"/>
      <c r="I2582" s="14"/>
      <c r="J2582" s="14"/>
      <c r="K2582" s="14"/>
      <c r="L2582" s="14"/>
      <c r="M2582" s="14"/>
      <c r="N2582" s="14"/>
      <c r="O2582" s="14"/>
      <c r="P2582" s="14"/>
      <c r="Q2582" s="14"/>
      <c r="R2582" s="14"/>
      <c r="S2582" s="14"/>
    </row>
    <row r="2583" spans="1:19">
      <c r="A2583" s="14"/>
      <c r="B2583" s="14"/>
      <c r="C2583" s="14"/>
      <c r="D2583" s="14"/>
      <c r="E2583" s="14"/>
      <c r="F2583" s="14"/>
      <c r="G2583" s="14"/>
      <c r="H2583" s="14"/>
      <c r="I2583" s="14"/>
      <c r="J2583" s="14"/>
      <c r="K2583" s="14"/>
      <c r="L2583" s="14"/>
      <c r="M2583" s="14"/>
      <c r="N2583" s="14"/>
      <c r="O2583" s="14"/>
      <c r="P2583" s="14"/>
      <c r="Q2583" s="14"/>
      <c r="R2583" s="14"/>
      <c r="S2583" s="14"/>
    </row>
    <row r="2584" spans="1:19">
      <c r="A2584" s="14"/>
      <c r="B2584" s="14"/>
      <c r="C2584" s="14"/>
      <c r="D2584" s="14"/>
      <c r="E2584" s="14"/>
      <c r="F2584" s="14"/>
      <c r="G2584" s="14"/>
      <c r="H2584" s="14"/>
      <c r="I2584" s="14"/>
      <c r="J2584" s="14"/>
      <c r="K2584" s="14"/>
      <c r="L2584" s="14"/>
      <c r="M2584" s="14"/>
      <c r="N2584" s="14"/>
      <c r="O2584" s="14"/>
      <c r="P2584" s="14"/>
      <c r="Q2584" s="14"/>
      <c r="R2584" s="14"/>
      <c r="S2584" s="14"/>
    </row>
    <row r="2585" spans="1:19">
      <c r="A2585" s="14"/>
      <c r="B2585" s="14"/>
      <c r="C2585" s="14"/>
      <c r="D2585" s="14"/>
      <c r="E2585" s="14"/>
      <c r="F2585" s="14"/>
      <c r="G2585" s="14"/>
      <c r="H2585" s="14"/>
      <c r="I2585" s="14"/>
      <c r="J2585" s="14"/>
      <c r="K2585" s="14"/>
      <c r="L2585" s="14"/>
      <c r="M2585" s="14"/>
      <c r="N2585" s="14"/>
      <c r="O2585" s="14"/>
      <c r="P2585" s="14"/>
      <c r="Q2585" s="14"/>
      <c r="R2585" s="14"/>
      <c r="S2585" s="14"/>
    </row>
    <row r="2586" spans="1:19">
      <c r="A2586" s="14"/>
      <c r="B2586" s="14"/>
      <c r="C2586" s="14"/>
      <c r="D2586" s="14"/>
      <c r="E2586" s="14"/>
      <c r="F2586" s="14"/>
      <c r="G2586" s="14"/>
      <c r="H2586" s="14"/>
      <c r="I2586" s="14"/>
      <c r="J2586" s="14"/>
      <c r="K2586" s="14"/>
      <c r="L2586" s="14"/>
      <c r="M2586" s="14"/>
      <c r="N2586" s="14"/>
      <c r="O2586" s="14"/>
      <c r="P2586" s="14"/>
      <c r="Q2586" s="14"/>
      <c r="R2586" s="14"/>
      <c r="S2586" s="14"/>
    </row>
    <row r="2587" spans="1:19">
      <c r="A2587" s="14"/>
      <c r="B2587" s="14"/>
      <c r="C2587" s="14"/>
      <c r="D2587" s="14"/>
      <c r="E2587" s="14"/>
      <c r="F2587" s="14"/>
      <c r="G2587" s="14"/>
      <c r="H2587" s="14"/>
      <c r="I2587" s="14"/>
      <c r="J2587" s="14"/>
      <c r="K2587" s="14"/>
      <c r="L2587" s="14"/>
      <c r="M2587" s="14"/>
      <c r="N2587" s="14"/>
      <c r="O2587" s="14"/>
      <c r="P2587" s="14"/>
      <c r="Q2587" s="14"/>
      <c r="R2587" s="14"/>
      <c r="S2587" s="14"/>
    </row>
    <row r="2588" spans="1:19">
      <c r="A2588" s="14"/>
      <c r="B2588" s="14"/>
      <c r="C2588" s="14"/>
      <c r="D2588" s="14"/>
      <c r="E2588" s="14"/>
      <c r="F2588" s="14"/>
      <c r="G2588" s="14"/>
      <c r="H2588" s="14"/>
      <c r="I2588" s="14"/>
      <c r="J2588" s="14"/>
      <c r="K2588" s="14"/>
      <c r="L2588" s="14"/>
      <c r="M2588" s="14"/>
      <c r="N2588" s="14"/>
      <c r="O2588" s="14"/>
      <c r="P2588" s="14"/>
      <c r="Q2588" s="14"/>
      <c r="R2588" s="14"/>
      <c r="S2588" s="14"/>
    </row>
    <row r="2589" spans="1:19">
      <c r="A2589" s="14"/>
      <c r="B2589" s="14"/>
      <c r="C2589" s="14"/>
      <c r="D2589" s="14"/>
      <c r="E2589" s="14"/>
      <c r="F2589" s="14"/>
      <c r="G2589" s="14"/>
      <c r="H2589" s="14"/>
      <c r="I2589" s="14"/>
      <c r="J2589" s="14"/>
      <c r="K2589" s="14"/>
      <c r="L2589" s="14"/>
      <c r="M2589" s="14"/>
      <c r="N2589" s="14"/>
      <c r="O2589" s="14"/>
      <c r="P2589" s="14"/>
      <c r="Q2589" s="14"/>
      <c r="R2589" s="14"/>
      <c r="S2589" s="14"/>
    </row>
    <row r="2590" spans="1:19">
      <c r="A2590" s="14"/>
      <c r="B2590" s="14"/>
      <c r="C2590" s="14"/>
      <c r="D2590" s="14"/>
      <c r="E2590" s="14"/>
      <c r="F2590" s="14"/>
      <c r="G2590" s="14"/>
      <c r="H2590" s="14"/>
      <c r="I2590" s="14"/>
      <c r="J2590" s="14"/>
      <c r="K2590" s="14"/>
      <c r="L2590" s="14"/>
      <c r="M2590" s="14"/>
      <c r="N2590" s="14"/>
      <c r="O2590" s="14"/>
      <c r="P2590" s="14"/>
      <c r="Q2590" s="14"/>
      <c r="R2590" s="14"/>
      <c r="S2590" s="14"/>
    </row>
    <row r="2591" spans="1:19">
      <c r="A2591" s="14"/>
      <c r="B2591" s="14"/>
      <c r="C2591" s="14"/>
      <c r="D2591" s="14"/>
      <c r="E2591" s="14"/>
      <c r="F2591" s="14"/>
      <c r="G2591" s="14"/>
      <c r="H2591" s="14"/>
      <c r="I2591" s="14"/>
      <c r="J2591" s="14"/>
      <c r="K2591" s="14"/>
      <c r="L2591" s="14"/>
      <c r="M2591" s="14"/>
      <c r="N2591" s="14"/>
      <c r="O2591" s="14"/>
      <c r="P2591" s="14"/>
      <c r="Q2591" s="14"/>
      <c r="R2591" s="14"/>
      <c r="S2591" s="14"/>
    </row>
    <row r="2592" spans="1:19">
      <c r="A2592" s="14"/>
      <c r="B2592" s="14"/>
      <c r="C2592" s="14"/>
      <c r="D2592" s="14"/>
      <c r="E2592" s="14"/>
      <c r="F2592" s="14"/>
      <c r="G2592" s="14"/>
      <c r="H2592" s="14"/>
      <c r="I2592" s="14"/>
      <c r="J2592" s="14"/>
      <c r="K2592" s="14"/>
      <c r="L2592" s="14"/>
      <c r="M2592" s="14"/>
      <c r="N2592" s="14"/>
      <c r="O2592" s="14"/>
      <c r="P2592" s="14"/>
      <c r="Q2592" s="14"/>
      <c r="R2592" s="14"/>
      <c r="S2592" s="14"/>
    </row>
    <row r="2593" spans="1:19">
      <c r="A2593" s="14"/>
      <c r="B2593" s="14"/>
      <c r="C2593" s="14"/>
      <c r="D2593" s="14"/>
      <c r="E2593" s="14"/>
      <c r="F2593" s="14"/>
      <c r="G2593" s="14"/>
      <c r="H2593" s="14"/>
      <c r="I2593" s="14"/>
      <c r="J2593" s="14"/>
      <c r="K2593" s="14"/>
      <c r="L2593" s="14"/>
      <c r="M2593" s="14"/>
      <c r="N2593" s="14"/>
      <c r="O2593" s="14"/>
      <c r="P2593" s="14"/>
      <c r="Q2593" s="14"/>
      <c r="R2593" s="14"/>
      <c r="S2593" s="14"/>
    </row>
    <row r="2594" spans="1:19">
      <c r="A2594" s="14"/>
      <c r="B2594" s="14"/>
      <c r="C2594" s="14"/>
      <c r="D2594" s="14"/>
      <c r="E2594" s="14"/>
      <c r="F2594" s="14"/>
      <c r="G2594" s="14"/>
      <c r="H2594" s="14"/>
      <c r="I2594" s="14"/>
      <c r="J2594" s="14"/>
      <c r="K2594" s="14"/>
      <c r="L2594" s="14"/>
      <c r="M2594" s="14"/>
      <c r="N2594" s="14"/>
      <c r="O2594" s="14"/>
      <c r="P2594" s="14"/>
      <c r="Q2594" s="14"/>
      <c r="R2594" s="14"/>
      <c r="S2594" s="14"/>
    </row>
    <row r="2595" spans="1:19">
      <c r="A2595" s="14"/>
      <c r="B2595" s="14"/>
      <c r="C2595" s="14"/>
      <c r="D2595" s="14"/>
      <c r="E2595" s="14"/>
      <c r="F2595" s="14"/>
      <c r="G2595" s="14"/>
      <c r="H2595" s="14"/>
      <c r="I2595" s="14"/>
      <c r="J2595" s="14"/>
      <c r="K2595" s="14"/>
      <c r="L2595" s="14"/>
      <c r="M2595" s="14"/>
      <c r="N2595" s="14"/>
      <c r="O2595" s="14"/>
      <c r="P2595" s="14"/>
      <c r="Q2595" s="14"/>
      <c r="R2595" s="14"/>
      <c r="S2595" s="14"/>
    </row>
    <row r="2596" spans="1:19">
      <c r="A2596" s="14"/>
      <c r="B2596" s="14"/>
      <c r="C2596" s="14"/>
      <c r="D2596" s="14"/>
      <c r="E2596" s="14"/>
      <c r="F2596" s="14"/>
      <c r="G2596" s="14"/>
      <c r="H2596" s="14"/>
      <c r="I2596" s="14"/>
      <c r="J2596" s="14"/>
      <c r="K2596" s="14"/>
      <c r="L2596" s="14"/>
      <c r="M2596" s="14"/>
      <c r="N2596" s="14"/>
      <c r="O2596" s="14"/>
      <c r="P2596" s="14"/>
      <c r="Q2596" s="14"/>
      <c r="R2596" s="14"/>
      <c r="S2596" s="14"/>
    </row>
    <row r="2597" spans="1:19">
      <c r="A2597" s="14"/>
      <c r="B2597" s="14"/>
      <c r="C2597" s="14"/>
      <c r="D2597" s="14"/>
      <c r="E2597" s="14"/>
      <c r="F2597" s="14"/>
      <c r="G2597" s="14"/>
      <c r="H2597" s="14"/>
      <c r="I2597" s="14"/>
      <c r="J2597" s="14"/>
      <c r="K2597" s="14"/>
      <c r="L2597" s="14"/>
      <c r="M2597" s="14"/>
      <c r="N2597" s="14"/>
      <c r="O2597" s="14"/>
      <c r="P2597" s="14"/>
      <c r="Q2597" s="14"/>
      <c r="R2597" s="14"/>
      <c r="S2597" s="14"/>
    </row>
    <row r="2598" spans="1:19">
      <c r="A2598" s="14"/>
      <c r="B2598" s="14"/>
      <c r="C2598" s="14"/>
      <c r="D2598" s="14"/>
      <c r="E2598" s="14"/>
      <c r="F2598" s="14"/>
      <c r="G2598" s="14"/>
      <c r="H2598" s="14"/>
      <c r="I2598" s="14"/>
      <c r="J2598" s="14"/>
      <c r="K2598" s="14"/>
      <c r="L2598" s="14"/>
      <c r="M2598" s="14"/>
      <c r="N2598" s="14"/>
      <c r="O2598" s="14"/>
      <c r="P2598" s="14"/>
      <c r="Q2598" s="14"/>
      <c r="R2598" s="14"/>
      <c r="S2598" s="14"/>
    </row>
    <row r="2599" spans="1:19">
      <c r="A2599" s="14"/>
      <c r="B2599" s="14"/>
      <c r="C2599" s="14"/>
      <c r="D2599" s="14"/>
      <c r="E2599" s="14"/>
      <c r="F2599" s="14"/>
      <c r="G2599" s="14"/>
      <c r="H2599" s="14"/>
      <c r="I2599" s="14"/>
      <c r="J2599" s="14"/>
      <c r="K2599" s="14"/>
      <c r="L2599" s="14"/>
      <c r="M2599" s="14"/>
      <c r="N2599" s="14"/>
      <c r="O2599" s="14"/>
      <c r="P2599" s="14"/>
      <c r="Q2599" s="14"/>
      <c r="R2599" s="14"/>
      <c r="S2599" s="14"/>
    </row>
    <row r="2600" spans="1:19">
      <c r="A2600" s="14"/>
      <c r="B2600" s="14"/>
      <c r="C2600" s="14"/>
      <c r="D2600" s="14"/>
      <c r="E2600" s="14"/>
      <c r="F2600" s="14"/>
      <c r="G2600" s="14"/>
      <c r="H2600" s="14"/>
      <c r="I2600" s="14"/>
      <c r="J2600" s="14"/>
      <c r="K2600" s="14"/>
      <c r="L2600" s="14"/>
      <c r="M2600" s="14"/>
      <c r="N2600" s="14"/>
      <c r="O2600" s="14"/>
      <c r="P2600" s="14"/>
      <c r="Q2600" s="14"/>
      <c r="R2600" s="14"/>
      <c r="S2600" s="14"/>
    </row>
    <row r="2601" spans="1:19">
      <c r="A2601" s="14"/>
      <c r="B2601" s="14"/>
      <c r="C2601" s="14"/>
      <c r="D2601" s="14"/>
      <c r="E2601" s="14"/>
      <c r="F2601" s="14"/>
      <c r="G2601" s="14"/>
      <c r="H2601" s="14"/>
      <c r="I2601" s="14"/>
      <c r="J2601" s="14"/>
      <c r="K2601" s="14"/>
      <c r="L2601" s="14"/>
      <c r="M2601" s="14"/>
      <c r="N2601" s="14"/>
      <c r="O2601" s="14"/>
      <c r="P2601" s="14"/>
      <c r="Q2601" s="14"/>
      <c r="R2601" s="14"/>
      <c r="S2601" s="14"/>
    </row>
    <row r="2602" spans="1:19">
      <c r="A2602" s="14"/>
      <c r="B2602" s="14"/>
      <c r="C2602" s="14"/>
      <c r="D2602" s="14"/>
      <c r="E2602" s="14"/>
      <c r="F2602" s="14"/>
      <c r="G2602" s="14"/>
      <c r="H2602" s="14"/>
      <c r="I2602" s="14"/>
      <c r="J2602" s="14"/>
      <c r="K2602" s="14"/>
      <c r="L2602" s="14"/>
      <c r="M2602" s="14"/>
      <c r="N2602" s="14"/>
      <c r="O2602" s="14"/>
      <c r="P2602" s="14"/>
      <c r="Q2602" s="14"/>
      <c r="R2602" s="14"/>
      <c r="S2602" s="14"/>
    </row>
    <row r="2603" spans="1:19">
      <c r="A2603" s="14"/>
      <c r="B2603" s="14"/>
      <c r="C2603" s="14"/>
      <c r="D2603" s="14"/>
      <c r="E2603" s="14"/>
      <c r="F2603" s="14"/>
      <c r="G2603" s="14"/>
      <c r="H2603" s="14"/>
      <c r="I2603" s="14"/>
      <c r="J2603" s="14"/>
      <c r="K2603" s="14"/>
      <c r="L2603" s="14"/>
      <c r="M2603" s="14"/>
      <c r="N2603" s="14"/>
      <c r="O2603" s="14"/>
      <c r="P2603" s="14"/>
      <c r="Q2603" s="14"/>
      <c r="R2603" s="14"/>
      <c r="S2603" s="14"/>
    </row>
    <row r="2604" spans="1:19">
      <c r="A2604" s="14"/>
      <c r="B2604" s="14"/>
      <c r="C2604" s="14"/>
      <c r="D2604" s="14"/>
      <c r="E2604" s="14"/>
      <c r="F2604" s="14"/>
      <c r="G2604" s="14"/>
      <c r="H2604" s="14"/>
      <c r="I2604" s="14"/>
      <c r="J2604" s="14"/>
      <c r="K2604" s="14"/>
      <c r="L2604" s="14"/>
      <c r="M2604" s="14"/>
      <c r="N2604" s="14"/>
      <c r="O2604" s="14"/>
      <c r="P2604" s="14"/>
      <c r="Q2604" s="14"/>
      <c r="R2604" s="14"/>
      <c r="S2604" s="14"/>
    </row>
    <row r="2605" spans="1:19">
      <c r="A2605" s="14"/>
      <c r="B2605" s="14"/>
      <c r="C2605" s="14"/>
      <c r="D2605" s="14"/>
      <c r="E2605" s="14"/>
      <c r="F2605" s="14"/>
      <c r="G2605" s="14"/>
      <c r="H2605" s="14"/>
      <c r="I2605" s="14"/>
      <c r="J2605" s="14"/>
      <c r="K2605" s="14"/>
      <c r="L2605" s="14"/>
      <c r="M2605" s="14"/>
      <c r="N2605" s="14"/>
      <c r="O2605" s="14"/>
      <c r="P2605" s="14"/>
      <c r="Q2605" s="14"/>
      <c r="R2605" s="14"/>
      <c r="S2605" s="14"/>
    </row>
    <row r="2606" spans="1:19">
      <c r="A2606" s="14"/>
      <c r="B2606" s="14"/>
      <c r="C2606" s="14"/>
      <c r="D2606" s="14"/>
      <c r="E2606" s="14"/>
      <c r="F2606" s="14"/>
      <c r="G2606" s="14"/>
      <c r="H2606" s="14"/>
      <c r="I2606" s="14"/>
      <c r="J2606" s="14"/>
      <c r="K2606" s="14"/>
      <c r="L2606" s="14"/>
      <c r="M2606" s="14"/>
      <c r="N2606" s="14"/>
      <c r="O2606" s="14"/>
      <c r="P2606" s="14"/>
      <c r="Q2606" s="14"/>
      <c r="R2606" s="14"/>
      <c r="S2606" s="14"/>
    </row>
    <row r="2607" spans="1:19">
      <c r="A2607" s="14"/>
      <c r="B2607" s="14"/>
      <c r="C2607" s="14"/>
      <c r="D2607" s="14"/>
      <c r="E2607" s="14"/>
      <c r="F2607" s="14"/>
      <c r="G2607" s="14"/>
      <c r="H2607" s="14"/>
      <c r="I2607" s="14"/>
      <c r="J2607" s="14"/>
      <c r="K2607" s="14"/>
      <c r="L2607" s="14"/>
      <c r="M2607" s="14"/>
      <c r="N2607" s="14"/>
      <c r="O2607" s="14"/>
      <c r="P2607" s="14"/>
      <c r="Q2607" s="14"/>
      <c r="R2607" s="14"/>
      <c r="S2607" s="14"/>
    </row>
    <row r="2608" spans="1:19">
      <c r="A2608" s="14"/>
      <c r="B2608" s="14"/>
      <c r="C2608" s="14"/>
      <c r="D2608" s="14"/>
      <c r="E2608" s="14"/>
      <c r="F2608" s="14"/>
      <c r="G2608" s="14"/>
      <c r="H2608" s="14"/>
      <c r="I2608" s="14"/>
      <c r="J2608" s="14"/>
      <c r="K2608" s="14"/>
      <c r="L2608" s="14"/>
      <c r="M2608" s="14"/>
      <c r="N2608" s="14"/>
      <c r="O2608" s="14"/>
      <c r="P2608" s="14"/>
      <c r="Q2608" s="14"/>
      <c r="R2608" s="14"/>
      <c r="S2608" s="14"/>
    </row>
    <row r="2609" spans="1:19">
      <c r="A2609" s="14"/>
      <c r="B2609" s="14"/>
      <c r="C2609" s="14"/>
      <c r="D2609" s="14"/>
      <c r="E2609" s="14"/>
      <c r="F2609" s="14"/>
      <c r="G2609" s="14"/>
      <c r="H2609" s="14"/>
      <c r="I2609" s="14"/>
      <c r="J2609" s="14"/>
      <c r="K2609" s="14"/>
      <c r="L2609" s="14"/>
      <c r="M2609" s="14"/>
      <c r="N2609" s="14"/>
      <c r="O2609" s="14"/>
      <c r="P2609" s="14"/>
      <c r="Q2609" s="14"/>
      <c r="R2609" s="14"/>
      <c r="S2609" s="14"/>
    </row>
    <row r="2610" spans="1:19">
      <c r="A2610" s="14"/>
      <c r="B2610" s="14"/>
      <c r="C2610" s="14"/>
      <c r="D2610" s="14"/>
      <c r="E2610" s="14"/>
      <c r="F2610" s="14"/>
      <c r="G2610" s="14"/>
      <c r="H2610" s="14"/>
      <c r="I2610" s="14"/>
      <c r="J2610" s="14"/>
      <c r="K2610" s="14"/>
      <c r="L2610" s="14"/>
      <c r="M2610" s="14"/>
      <c r="N2610" s="14"/>
      <c r="O2610" s="14"/>
      <c r="P2610" s="14"/>
      <c r="Q2610" s="14"/>
      <c r="R2610" s="14"/>
      <c r="S2610" s="14"/>
    </row>
    <row r="2611" spans="1:19">
      <c r="A2611" s="14"/>
      <c r="B2611" s="14"/>
      <c r="C2611" s="14"/>
      <c r="D2611" s="14"/>
      <c r="E2611" s="14"/>
      <c r="F2611" s="14"/>
      <c r="G2611" s="14"/>
      <c r="H2611" s="14"/>
      <c r="I2611" s="14"/>
      <c r="J2611" s="14"/>
      <c r="K2611" s="14"/>
      <c r="L2611" s="14"/>
      <c r="M2611" s="14"/>
      <c r="N2611" s="14"/>
      <c r="O2611" s="14"/>
      <c r="P2611" s="14"/>
      <c r="Q2611" s="14"/>
      <c r="R2611" s="14"/>
      <c r="S2611" s="14"/>
    </row>
    <row r="2612" spans="1:19">
      <c r="A2612" s="14"/>
      <c r="B2612" s="14"/>
      <c r="C2612" s="14"/>
      <c r="D2612" s="14"/>
      <c r="E2612" s="14"/>
      <c r="F2612" s="14"/>
      <c r="G2612" s="14"/>
      <c r="H2612" s="14"/>
      <c r="I2612" s="14"/>
      <c r="J2612" s="14"/>
      <c r="K2612" s="14"/>
      <c r="L2612" s="14"/>
      <c r="M2612" s="14"/>
      <c r="N2612" s="14"/>
      <c r="O2612" s="14"/>
      <c r="P2612" s="14"/>
      <c r="Q2612" s="14"/>
      <c r="R2612" s="14"/>
      <c r="S2612" s="14"/>
    </row>
    <row r="2613" spans="1:19">
      <c r="A2613" s="14"/>
      <c r="B2613" s="14"/>
      <c r="C2613" s="14"/>
      <c r="D2613" s="14"/>
      <c r="E2613" s="14"/>
      <c r="F2613" s="14"/>
      <c r="G2613" s="14"/>
      <c r="H2613" s="14"/>
      <c r="I2613" s="14"/>
      <c r="J2613" s="14"/>
      <c r="K2613" s="14"/>
      <c r="L2613" s="14"/>
      <c r="M2613" s="14"/>
      <c r="N2613" s="14"/>
      <c r="O2613" s="14"/>
      <c r="P2613" s="14"/>
      <c r="Q2613" s="14"/>
      <c r="R2613" s="14"/>
      <c r="S2613" s="14"/>
    </row>
    <row r="2614" spans="1:19">
      <c r="A2614" s="14"/>
      <c r="B2614" s="14"/>
      <c r="C2614" s="14"/>
      <c r="D2614" s="14"/>
      <c r="E2614" s="14"/>
      <c r="F2614" s="14"/>
      <c r="G2614" s="14"/>
      <c r="H2614" s="14"/>
      <c r="I2614" s="14"/>
      <c r="J2614" s="14"/>
      <c r="K2614" s="14"/>
      <c r="L2614" s="14"/>
      <c r="M2614" s="14"/>
      <c r="N2614" s="14"/>
      <c r="O2614" s="14"/>
      <c r="P2614" s="14"/>
      <c r="Q2614" s="14"/>
      <c r="R2614" s="14"/>
      <c r="S2614" s="14"/>
    </row>
    <row r="2615" spans="1:19">
      <c r="A2615" s="14"/>
      <c r="B2615" s="14"/>
      <c r="C2615" s="14"/>
      <c r="D2615" s="14"/>
      <c r="E2615" s="14"/>
      <c r="F2615" s="14"/>
      <c r="G2615" s="14"/>
      <c r="H2615" s="14"/>
      <c r="I2615" s="14"/>
      <c r="J2615" s="14"/>
      <c r="K2615" s="14"/>
      <c r="L2615" s="14"/>
      <c r="M2615" s="14"/>
      <c r="N2615" s="14"/>
      <c r="O2615" s="14"/>
      <c r="P2615" s="14"/>
      <c r="Q2615" s="14"/>
      <c r="R2615" s="14"/>
      <c r="S2615" s="14"/>
    </row>
    <row r="2616" spans="1:19">
      <c r="A2616" s="14"/>
      <c r="B2616" s="14"/>
      <c r="C2616" s="14"/>
      <c r="D2616" s="14"/>
      <c r="E2616" s="14"/>
      <c r="F2616" s="14"/>
      <c r="G2616" s="14"/>
      <c r="H2616" s="14"/>
      <c r="I2616" s="14"/>
      <c r="J2616" s="14"/>
      <c r="K2616" s="14"/>
      <c r="L2616" s="14"/>
      <c r="M2616" s="14"/>
      <c r="N2616" s="14"/>
      <c r="O2616" s="14"/>
      <c r="P2616" s="14"/>
      <c r="Q2616" s="14"/>
      <c r="R2616" s="14"/>
      <c r="S2616" s="14"/>
    </row>
    <row r="2617" spans="1:19">
      <c r="A2617" s="14"/>
      <c r="B2617" s="14"/>
      <c r="C2617" s="14"/>
      <c r="D2617" s="14"/>
      <c r="E2617" s="14"/>
      <c r="F2617" s="14"/>
      <c r="G2617" s="14"/>
      <c r="H2617" s="14"/>
      <c r="I2617" s="14"/>
      <c r="J2617" s="14"/>
      <c r="K2617" s="14"/>
      <c r="L2617" s="14"/>
      <c r="M2617" s="14"/>
      <c r="N2617" s="14"/>
      <c r="O2617" s="14"/>
      <c r="P2617" s="14"/>
      <c r="Q2617" s="14"/>
      <c r="R2617" s="14"/>
      <c r="S2617" s="14"/>
    </row>
    <row r="2618" spans="1:19">
      <c r="A2618" s="14"/>
      <c r="B2618" s="14"/>
      <c r="C2618" s="14"/>
      <c r="D2618" s="14"/>
      <c r="E2618" s="14"/>
      <c r="F2618" s="14"/>
      <c r="G2618" s="14"/>
      <c r="H2618" s="14"/>
      <c r="I2618" s="14"/>
      <c r="J2618" s="14"/>
      <c r="K2618" s="14"/>
      <c r="L2618" s="14"/>
      <c r="M2618" s="14"/>
      <c r="N2618" s="14"/>
      <c r="O2618" s="14"/>
      <c r="P2618" s="14"/>
      <c r="Q2618" s="14"/>
      <c r="R2618" s="14"/>
      <c r="S2618" s="14"/>
    </row>
    <row r="2619" spans="1:19">
      <c r="A2619" s="14"/>
      <c r="B2619" s="14"/>
      <c r="C2619" s="14"/>
      <c r="D2619" s="14"/>
      <c r="E2619" s="14"/>
      <c r="F2619" s="14"/>
      <c r="G2619" s="14"/>
      <c r="H2619" s="14"/>
      <c r="I2619" s="14"/>
      <c r="J2619" s="14"/>
      <c r="K2619" s="14"/>
      <c r="L2619" s="14"/>
      <c r="M2619" s="14"/>
      <c r="N2619" s="14"/>
      <c r="O2619" s="14"/>
      <c r="P2619" s="14"/>
      <c r="Q2619" s="14"/>
      <c r="R2619" s="14"/>
      <c r="S2619" s="14"/>
    </row>
    <row r="2620" spans="1:19">
      <c r="A2620" s="14"/>
      <c r="B2620" s="14"/>
      <c r="C2620" s="14"/>
      <c r="D2620" s="14"/>
      <c r="E2620" s="14"/>
      <c r="F2620" s="14"/>
      <c r="G2620" s="14"/>
      <c r="H2620" s="14"/>
      <c r="I2620" s="14"/>
      <c r="J2620" s="14"/>
      <c r="K2620" s="14"/>
      <c r="L2620" s="14"/>
      <c r="M2620" s="14"/>
      <c r="N2620" s="14"/>
      <c r="O2620" s="14"/>
      <c r="P2620" s="14"/>
      <c r="Q2620" s="14"/>
      <c r="R2620" s="14"/>
      <c r="S2620" s="14"/>
    </row>
    <row r="2621" spans="1:19">
      <c r="A2621" s="14"/>
      <c r="B2621" s="14"/>
      <c r="C2621" s="14"/>
      <c r="D2621" s="14"/>
      <c r="E2621" s="14"/>
      <c r="F2621" s="14"/>
      <c r="G2621" s="14"/>
      <c r="H2621" s="14"/>
      <c r="I2621" s="14"/>
      <c r="J2621" s="14"/>
      <c r="K2621" s="14"/>
      <c r="L2621" s="14"/>
      <c r="M2621" s="14"/>
      <c r="N2621" s="14"/>
      <c r="O2621" s="14"/>
      <c r="P2621" s="14"/>
      <c r="Q2621" s="14"/>
      <c r="R2621" s="14"/>
      <c r="S2621" s="14"/>
    </row>
    <row r="2622" spans="1:19">
      <c r="A2622" s="14"/>
      <c r="B2622" s="14"/>
      <c r="C2622" s="14"/>
      <c r="D2622" s="14"/>
      <c r="E2622" s="14"/>
      <c r="F2622" s="14"/>
      <c r="G2622" s="14"/>
      <c r="H2622" s="14"/>
      <c r="I2622" s="14"/>
      <c r="J2622" s="14"/>
      <c r="K2622" s="14"/>
      <c r="L2622" s="14"/>
      <c r="M2622" s="14"/>
      <c r="N2622" s="14"/>
      <c r="O2622" s="14"/>
      <c r="P2622" s="14"/>
      <c r="Q2622" s="14"/>
      <c r="R2622" s="14"/>
      <c r="S2622" s="14"/>
    </row>
    <row r="2623" spans="1:19">
      <c r="A2623" s="14"/>
      <c r="B2623" s="14"/>
      <c r="C2623" s="14"/>
      <c r="D2623" s="14"/>
      <c r="E2623" s="14"/>
      <c r="F2623" s="14"/>
      <c r="G2623" s="14"/>
      <c r="H2623" s="14"/>
      <c r="I2623" s="14"/>
      <c r="J2623" s="14"/>
      <c r="K2623" s="14"/>
      <c r="L2623" s="14"/>
      <c r="M2623" s="14"/>
      <c r="N2623" s="14"/>
      <c r="O2623" s="14"/>
      <c r="P2623" s="14"/>
      <c r="Q2623" s="14"/>
      <c r="R2623" s="14"/>
      <c r="S2623" s="14"/>
    </row>
    <row r="2624" spans="1:19">
      <c r="A2624" s="14"/>
      <c r="B2624" s="14"/>
      <c r="C2624" s="14"/>
      <c r="D2624" s="14"/>
      <c r="E2624" s="14"/>
      <c r="F2624" s="14"/>
      <c r="G2624" s="14"/>
      <c r="H2624" s="14"/>
      <c r="I2624" s="14"/>
      <c r="J2624" s="14"/>
      <c r="K2624" s="14"/>
      <c r="L2624" s="14"/>
      <c r="M2624" s="14"/>
      <c r="N2624" s="14"/>
      <c r="O2624" s="14"/>
      <c r="P2624" s="14"/>
      <c r="Q2624" s="14"/>
      <c r="R2624" s="14"/>
      <c r="S2624" s="14"/>
    </row>
    <row r="2625" spans="1:19">
      <c r="A2625" s="14"/>
      <c r="B2625" s="14"/>
      <c r="C2625" s="14"/>
      <c r="D2625" s="14"/>
      <c r="E2625" s="14"/>
      <c r="F2625" s="14"/>
      <c r="G2625" s="14"/>
      <c r="H2625" s="14"/>
      <c r="I2625" s="14"/>
      <c r="J2625" s="14"/>
      <c r="K2625" s="14"/>
      <c r="L2625" s="14"/>
      <c r="M2625" s="14"/>
      <c r="N2625" s="14"/>
      <c r="O2625" s="14"/>
      <c r="P2625" s="14"/>
      <c r="Q2625" s="14"/>
      <c r="R2625" s="14"/>
      <c r="S2625" s="14"/>
    </row>
    <row r="2626" spans="1:19">
      <c r="A2626" s="14"/>
      <c r="B2626" s="14"/>
      <c r="C2626" s="14"/>
      <c r="D2626" s="14"/>
      <c r="E2626" s="14"/>
      <c r="F2626" s="14"/>
      <c r="G2626" s="14"/>
      <c r="H2626" s="14"/>
      <c r="I2626" s="14"/>
      <c r="J2626" s="14"/>
      <c r="K2626" s="14"/>
      <c r="L2626" s="14"/>
      <c r="M2626" s="14"/>
      <c r="N2626" s="14"/>
      <c r="O2626" s="14"/>
      <c r="P2626" s="14"/>
      <c r="Q2626" s="14"/>
      <c r="R2626" s="14"/>
      <c r="S2626" s="14"/>
    </row>
    <row r="2627" spans="1:19">
      <c r="A2627" s="14"/>
      <c r="B2627" s="14"/>
      <c r="C2627" s="14"/>
      <c r="D2627" s="14"/>
      <c r="E2627" s="14"/>
      <c r="F2627" s="14"/>
      <c r="G2627" s="14"/>
      <c r="H2627" s="14"/>
      <c r="I2627" s="14"/>
      <c r="J2627" s="14"/>
      <c r="K2627" s="14"/>
      <c r="L2627" s="14"/>
      <c r="M2627" s="14"/>
      <c r="N2627" s="14"/>
      <c r="O2627" s="14"/>
      <c r="P2627" s="14"/>
      <c r="Q2627" s="14"/>
      <c r="R2627" s="14"/>
      <c r="S2627" s="14"/>
    </row>
    <row r="2628" spans="1:19">
      <c r="A2628" s="14"/>
      <c r="B2628" s="14"/>
      <c r="C2628" s="14"/>
      <c r="D2628" s="14"/>
      <c r="E2628" s="14"/>
      <c r="F2628" s="14"/>
      <c r="G2628" s="14"/>
      <c r="H2628" s="14"/>
      <c r="I2628" s="14"/>
      <c r="J2628" s="14"/>
      <c r="K2628" s="14"/>
      <c r="L2628" s="14"/>
      <c r="M2628" s="14"/>
      <c r="N2628" s="14"/>
      <c r="O2628" s="14"/>
      <c r="P2628" s="14"/>
      <c r="Q2628" s="14"/>
      <c r="R2628" s="14"/>
      <c r="S2628" s="14"/>
    </row>
    <row r="2629" spans="1:19">
      <c r="A2629" s="14"/>
      <c r="B2629" s="14"/>
      <c r="C2629" s="14"/>
      <c r="D2629" s="14"/>
      <c r="E2629" s="14"/>
      <c r="F2629" s="14"/>
      <c r="G2629" s="14"/>
      <c r="H2629" s="14"/>
      <c r="I2629" s="14"/>
      <c r="J2629" s="14"/>
      <c r="K2629" s="14"/>
      <c r="L2629" s="14"/>
      <c r="M2629" s="14"/>
      <c r="N2629" s="14"/>
      <c r="O2629" s="14"/>
      <c r="P2629" s="14"/>
      <c r="Q2629" s="14"/>
      <c r="R2629" s="14"/>
      <c r="S2629" s="14"/>
    </row>
    <row r="2630" spans="1:19">
      <c r="A2630" s="14"/>
      <c r="B2630" s="14"/>
      <c r="C2630" s="14"/>
      <c r="D2630" s="14"/>
      <c r="E2630" s="14"/>
      <c r="F2630" s="14"/>
      <c r="G2630" s="14"/>
      <c r="H2630" s="14"/>
      <c r="I2630" s="14"/>
      <c r="J2630" s="14"/>
      <c r="K2630" s="14"/>
      <c r="L2630" s="14"/>
      <c r="M2630" s="14"/>
      <c r="N2630" s="14"/>
      <c r="O2630" s="14"/>
      <c r="P2630" s="14"/>
      <c r="Q2630" s="14"/>
      <c r="R2630" s="14"/>
      <c r="S2630" s="14"/>
    </row>
    <row r="2631" spans="1:19">
      <c r="A2631" s="14"/>
      <c r="B2631" s="14"/>
      <c r="C2631" s="14"/>
      <c r="D2631" s="14"/>
      <c r="E2631" s="14"/>
      <c r="F2631" s="14"/>
      <c r="G2631" s="14"/>
      <c r="H2631" s="14"/>
      <c r="I2631" s="14"/>
      <c r="J2631" s="14"/>
      <c r="K2631" s="14"/>
      <c r="L2631" s="14"/>
      <c r="M2631" s="14"/>
      <c r="N2631" s="14"/>
      <c r="O2631" s="14"/>
      <c r="P2631" s="14"/>
      <c r="Q2631" s="14"/>
      <c r="R2631" s="14"/>
      <c r="S2631" s="14"/>
    </row>
    <row r="2632" spans="1:19">
      <c r="A2632" s="14"/>
      <c r="B2632" s="14"/>
      <c r="C2632" s="14"/>
      <c r="D2632" s="14"/>
      <c r="E2632" s="14"/>
      <c r="F2632" s="14"/>
      <c r="G2632" s="14"/>
      <c r="H2632" s="14"/>
      <c r="I2632" s="14"/>
      <c r="J2632" s="14"/>
      <c r="K2632" s="14"/>
      <c r="L2632" s="14"/>
      <c r="M2632" s="14"/>
      <c r="N2632" s="14"/>
      <c r="O2632" s="14"/>
      <c r="P2632" s="14"/>
      <c r="Q2632" s="14"/>
      <c r="R2632" s="14"/>
      <c r="S2632" s="14"/>
    </row>
    <row r="2633" spans="1:19">
      <c r="A2633" s="14"/>
      <c r="B2633" s="14"/>
      <c r="C2633" s="14"/>
      <c r="D2633" s="14"/>
      <c r="E2633" s="14"/>
      <c r="F2633" s="14"/>
      <c r="G2633" s="14"/>
      <c r="H2633" s="14"/>
      <c r="I2633" s="14"/>
      <c r="J2633" s="14"/>
      <c r="K2633" s="14"/>
      <c r="L2633" s="14"/>
      <c r="M2633" s="14"/>
      <c r="N2633" s="14"/>
      <c r="O2633" s="14"/>
      <c r="P2633" s="14"/>
      <c r="Q2633" s="14"/>
      <c r="R2633" s="14"/>
      <c r="S2633" s="14"/>
    </row>
    <row r="2634" spans="1:19">
      <c r="A2634" s="14"/>
      <c r="B2634" s="14"/>
      <c r="C2634" s="14"/>
      <c r="D2634" s="14"/>
      <c r="E2634" s="14"/>
      <c r="F2634" s="14"/>
      <c r="G2634" s="14"/>
      <c r="H2634" s="14"/>
      <c r="I2634" s="14"/>
      <c r="J2634" s="14"/>
      <c r="K2634" s="14"/>
      <c r="L2634" s="14"/>
      <c r="M2634" s="14"/>
      <c r="N2634" s="14"/>
      <c r="O2634" s="14"/>
      <c r="P2634" s="14"/>
      <c r="Q2634" s="14"/>
      <c r="R2634" s="14"/>
      <c r="S2634" s="14"/>
    </row>
    <row r="2635" spans="1:19">
      <c r="A2635" s="14"/>
      <c r="B2635" s="14"/>
      <c r="C2635" s="14"/>
      <c r="D2635" s="14"/>
      <c r="E2635" s="14"/>
      <c r="F2635" s="14"/>
      <c r="G2635" s="14"/>
      <c r="H2635" s="14"/>
      <c r="I2635" s="14"/>
      <c r="J2635" s="14"/>
      <c r="K2635" s="14"/>
      <c r="L2635" s="14"/>
      <c r="M2635" s="14"/>
      <c r="N2635" s="14"/>
      <c r="O2635" s="14"/>
      <c r="P2635" s="14"/>
      <c r="Q2635" s="14"/>
      <c r="R2635" s="14"/>
      <c r="S2635" s="14"/>
    </row>
    <row r="2636" spans="1:19">
      <c r="A2636" s="14"/>
      <c r="B2636" s="14"/>
      <c r="C2636" s="14"/>
      <c r="D2636" s="14"/>
      <c r="E2636" s="14"/>
      <c r="F2636" s="14"/>
      <c r="G2636" s="14"/>
      <c r="H2636" s="14"/>
      <c r="I2636" s="14"/>
      <c r="J2636" s="14"/>
      <c r="K2636" s="14"/>
      <c r="L2636" s="14"/>
      <c r="M2636" s="14"/>
      <c r="N2636" s="14"/>
      <c r="O2636" s="14"/>
      <c r="P2636" s="14"/>
      <c r="Q2636" s="14"/>
      <c r="R2636" s="14"/>
      <c r="S2636" s="14"/>
    </row>
    <row r="2637" spans="1:19">
      <c r="A2637" s="14"/>
      <c r="B2637" s="14"/>
      <c r="C2637" s="14"/>
      <c r="D2637" s="14"/>
      <c r="E2637" s="14"/>
      <c r="F2637" s="14"/>
      <c r="G2637" s="14"/>
      <c r="H2637" s="14"/>
      <c r="I2637" s="14"/>
      <c r="J2637" s="14"/>
      <c r="K2637" s="14"/>
      <c r="L2637" s="14"/>
      <c r="M2637" s="14"/>
      <c r="N2637" s="14"/>
      <c r="O2637" s="14"/>
      <c r="P2637" s="14"/>
      <c r="Q2637" s="14"/>
      <c r="R2637" s="14"/>
      <c r="S2637" s="14"/>
    </row>
    <row r="2638" spans="1:19">
      <c r="A2638" s="14"/>
      <c r="B2638" s="14"/>
      <c r="C2638" s="14"/>
      <c r="D2638" s="14"/>
      <c r="E2638" s="14"/>
      <c r="F2638" s="14"/>
      <c r="G2638" s="14"/>
      <c r="H2638" s="14"/>
      <c r="I2638" s="14"/>
      <c r="J2638" s="14"/>
      <c r="K2638" s="14"/>
      <c r="L2638" s="14"/>
      <c r="M2638" s="14"/>
      <c r="N2638" s="14"/>
      <c r="O2638" s="14"/>
      <c r="P2638" s="14"/>
      <c r="Q2638" s="14"/>
      <c r="R2638" s="14"/>
      <c r="S2638" s="14"/>
    </row>
    <row r="2639" spans="1:19">
      <c r="A2639" s="14"/>
      <c r="B2639" s="14"/>
      <c r="C2639" s="14"/>
      <c r="D2639" s="14"/>
      <c r="E2639" s="14"/>
      <c r="F2639" s="14"/>
      <c r="G2639" s="14"/>
      <c r="H2639" s="14"/>
      <c r="I2639" s="14"/>
      <c r="J2639" s="14"/>
      <c r="K2639" s="14"/>
      <c r="L2639" s="14"/>
      <c r="M2639" s="14"/>
      <c r="N2639" s="14"/>
      <c r="O2639" s="14"/>
      <c r="P2639" s="14"/>
      <c r="Q2639" s="14"/>
      <c r="R2639" s="14"/>
      <c r="S2639" s="14"/>
    </row>
    <row r="2640" spans="1:19">
      <c r="A2640" s="14"/>
      <c r="B2640" s="14"/>
      <c r="C2640" s="14"/>
      <c r="D2640" s="14"/>
      <c r="E2640" s="14"/>
      <c r="F2640" s="14"/>
      <c r="G2640" s="14"/>
      <c r="H2640" s="14"/>
      <c r="I2640" s="14"/>
      <c r="J2640" s="14"/>
      <c r="K2640" s="14"/>
      <c r="L2640" s="14"/>
      <c r="M2640" s="14"/>
      <c r="N2640" s="14"/>
      <c r="O2640" s="14"/>
      <c r="P2640" s="14"/>
      <c r="Q2640" s="14"/>
      <c r="R2640" s="14"/>
      <c r="S2640" s="14"/>
    </row>
    <row r="2641" spans="1:19">
      <c r="A2641" s="14"/>
      <c r="B2641" s="14"/>
      <c r="C2641" s="14"/>
      <c r="D2641" s="14"/>
      <c r="E2641" s="14"/>
      <c r="F2641" s="14"/>
      <c r="G2641" s="14"/>
      <c r="H2641" s="14"/>
      <c r="I2641" s="14"/>
      <c r="J2641" s="14"/>
      <c r="K2641" s="14"/>
      <c r="L2641" s="14"/>
      <c r="M2641" s="14"/>
      <c r="N2641" s="14"/>
      <c r="O2641" s="14"/>
      <c r="P2641" s="14"/>
      <c r="Q2641" s="14"/>
      <c r="R2641" s="14"/>
      <c r="S2641" s="14"/>
    </row>
    <row r="2642" spans="1:19">
      <c r="A2642" s="14"/>
      <c r="B2642" s="14"/>
      <c r="C2642" s="14"/>
      <c r="D2642" s="14"/>
      <c r="E2642" s="14"/>
      <c r="F2642" s="14"/>
      <c r="G2642" s="14"/>
      <c r="H2642" s="14"/>
      <c r="I2642" s="14"/>
      <c r="J2642" s="14"/>
      <c r="K2642" s="14"/>
      <c r="L2642" s="14"/>
      <c r="M2642" s="14"/>
      <c r="N2642" s="14"/>
      <c r="O2642" s="14"/>
      <c r="P2642" s="14"/>
      <c r="Q2642" s="14"/>
      <c r="R2642" s="14"/>
      <c r="S2642" s="14"/>
    </row>
    <row r="2643" spans="1:19">
      <c r="A2643" s="14"/>
      <c r="B2643" s="14"/>
      <c r="C2643" s="14"/>
      <c r="D2643" s="14"/>
      <c r="E2643" s="14"/>
      <c r="F2643" s="14"/>
      <c r="G2643" s="14"/>
      <c r="H2643" s="14"/>
      <c r="I2643" s="14"/>
      <c r="J2643" s="14"/>
      <c r="K2643" s="14"/>
      <c r="L2643" s="14"/>
      <c r="M2643" s="14"/>
      <c r="N2643" s="14"/>
      <c r="O2643" s="14"/>
      <c r="P2643" s="14"/>
      <c r="Q2643" s="14"/>
      <c r="R2643" s="14"/>
      <c r="S2643" s="14"/>
    </row>
    <row r="2644" spans="1:19">
      <c r="A2644" s="14"/>
      <c r="B2644" s="14"/>
      <c r="C2644" s="14"/>
      <c r="D2644" s="14"/>
      <c r="E2644" s="14"/>
      <c r="F2644" s="14"/>
      <c r="G2644" s="14"/>
      <c r="H2644" s="14"/>
      <c r="I2644" s="14"/>
      <c r="J2644" s="14"/>
      <c r="K2644" s="14"/>
      <c r="L2644" s="14"/>
      <c r="M2644" s="14"/>
      <c r="N2644" s="14"/>
      <c r="O2644" s="14"/>
      <c r="P2644" s="14"/>
      <c r="Q2644" s="14"/>
      <c r="R2644" s="14"/>
      <c r="S2644" s="14"/>
    </row>
    <row r="2645" spans="1:19">
      <c r="A2645" s="14"/>
      <c r="B2645" s="14"/>
      <c r="C2645" s="14"/>
      <c r="D2645" s="14"/>
      <c r="E2645" s="14"/>
      <c r="F2645" s="14"/>
      <c r="G2645" s="14"/>
      <c r="H2645" s="14"/>
      <c r="I2645" s="14"/>
      <c r="J2645" s="14"/>
      <c r="K2645" s="14"/>
      <c r="L2645" s="14"/>
      <c r="M2645" s="14"/>
      <c r="N2645" s="14"/>
      <c r="O2645" s="14"/>
      <c r="P2645" s="14"/>
      <c r="Q2645" s="14"/>
      <c r="R2645" s="14"/>
      <c r="S2645" s="14"/>
    </row>
    <row r="2646" spans="1:19">
      <c r="A2646" s="14"/>
      <c r="B2646" s="14"/>
      <c r="C2646" s="14"/>
      <c r="D2646" s="14"/>
      <c r="E2646" s="14"/>
      <c r="F2646" s="14"/>
      <c r="G2646" s="14"/>
      <c r="H2646" s="14"/>
      <c r="I2646" s="14"/>
      <c r="J2646" s="14"/>
      <c r="K2646" s="14"/>
      <c r="L2646" s="14"/>
      <c r="M2646" s="14"/>
      <c r="N2646" s="14"/>
      <c r="O2646" s="14"/>
      <c r="P2646" s="14"/>
      <c r="Q2646" s="14"/>
      <c r="R2646" s="14"/>
      <c r="S2646" s="14"/>
    </row>
    <row r="2647" spans="1:19">
      <c r="A2647" s="14"/>
      <c r="B2647" s="14"/>
      <c r="C2647" s="14"/>
      <c r="D2647" s="14"/>
      <c r="E2647" s="14"/>
      <c r="F2647" s="14"/>
      <c r="G2647" s="14"/>
      <c r="H2647" s="14"/>
      <c r="I2647" s="14"/>
      <c r="J2647" s="14"/>
      <c r="K2647" s="14"/>
      <c r="L2647" s="14"/>
      <c r="M2647" s="14"/>
      <c r="N2647" s="14"/>
      <c r="O2647" s="14"/>
      <c r="P2647" s="14"/>
      <c r="Q2647" s="14"/>
      <c r="R2647" s="14"/>
      <c r="S2647" s="14"/>
    </row>
    <row r="2648" spans="1:19">
      <c r="A2648" s="14"/>
      <c r="B2648" s="14"/>
      <c r="C2648" s="14"/>
      <c r="D2648" s="14"/>
      <c r="E2648" s="14"/>
      <c r="F2648" s="14"/>
      <c r="G2648" s="14"/>
      <c r="H2648" s="14"/>
      <c r="I2648" s="14"/>
      <c r="J2648" s="14"/>
      <c r="K2648" s="14"/>
      <c r="L2648" s="14"/>
      <c r="M2648" s="14"/>
      <c r="N2648" s="14"/>
      <c r="O2648" s="14"/>
      <c r="P2648" s="14"/>
      <c r="Q2648" s="14"/>
      <c r="R2648" s="14"/>
      <c r="S2648" s="14"/>
    </row>
    <row r="2649" spans="1:19">
      <c r="A2649" s="14"/>
      <c r="B2649" s="14"/>
      <c r="C2649" s="14"/>
      <c r="D2649" s="14"/>
      <c r="E2649" s="14"/>
      <c r="F2649" s="14"/>
      <c r="G2649" s="14"/>
      <c r="H2649" s="14"/>
      <c r="I2649" s="14"/>
      <c r="J2649" s="14"/>
      <c r="K2649" s="14"/>
      <c r="L2649" s="14"/>
      <c r="M2649" s="14"/>
      <c r="N2649" s="14"/>
      <c r="O2649" s="14"/>
      <c r="P2649" s="14"/>
      <c r="Q2649" s="14"/>
      <c r="R2649" s="14"/>
      <c r="S2649" s="14"/>
    </row>
    <row r="2650" spans="1:19">
      <c r="A2650" s="14"/>
      <c r="B2650" s="14"/>
      <c r="C2650" s="14"/>
      <c r="D2650" s="14"/>
      <c r="E2650" s="14"/>
      <c r="F2650" s="14"/>
      <c r="G2650" s="14"/>
      <c r="H2650" s="14"/>
      <c r="I2650" s="14"/>
      <c r="J2650" s="14"/>
      <c r="K2650" s="14"/>
      <c r="L2650" s="14"/>
      <c r="M2650" s="14"/>
      <c r="N2650" s="14"/>
      <c r="O2650" s="14"/>
      <c r="P2650" s="14"/>
      <c r="Q2650" s="14"/>
      <c r="R2650" s="14"/>
      <c r="S2650" s="14"/>
    </row>
    <row r="2651" spans="1:19">
      <c r="A2651" s="14"/>
      <c r="B2651" s="14"/>
      <c r="C2651" s="14"/>
      <c r="D2651" s="14"/>
      <c r="E2651" s="14"/>
      <c r="F2651" s="14"/>
      <c r="G2651" s="14"/>
      <c r="H2651" s="14"/>
      <c r="I2651" s="14"/>
      <c r="J2651" s="14"/>
      <c r="K2651" s="14"/>
      <c r="L2651" s="14"/>
      <c r="M2651" s="14"/>
      <c r="N2651" s="14"/>
      <c r="O2651" s="14"/>
      <c r="P2651" s="14"/>
      <c r="Q2651" s="14"/>
      <c r="R2651" s="14"/>
      <c r="S2651" s="14"/>
    </row>
    <row r="2652" spans="1:19">
      <c r="A2652" s="14"/>
      <c r="B2652" s="14"/>
      <c r="C2652" s="14"/>
      <c r="D2652" s="14"/>
      <c r="E2652" s="14"/>
      <c r="F2652" s="14"/>
      <c r="G2652" s="14"/>
      <c r="H2652" s="14"/>
      <c r="I2652" s="14"/>
      <c r="J2652" s="14"/>
      <c r="K2652" s="14"/>
      <c r="L2652" s="14"/>
      <c r="M2652" s="14"/>
      <c r="N2652" s="14"/>
      <c r="O2652" s="14"/>
      <c r="P2652" s="14"/>
      <c r="Q2652" s="14"/>
      <c r="R2652" s="14"/>
      <c r="S2652" s="14"/>
    </row>
    <row r="2653" spans="1:19">
      <c r="A2653" s="14"/>
      <c r="B2653" s="14"/>
      <c r="C2653" s="14"/>
      <c r="D2653" s="14"/>
      <c r="E2653" s="14"/>
      <c r="F2653" s="14"/>
      <c r="G2653" s="14"/>
      <c r="H2653" s="14"/>
      <c r="I2653" s="14"/>
      <c r="J2653" s="14"/>
      <c r="K2653" s="14"/>
      <c r="L2653" s="14"/>
      <c r="M2653" s="14"/>
      <c r="N2653" s="14"/>
      <c r="O2653" s="14"/>
      <c r="P2653" s="14"/>
      <c r="Q2653" s="14"/>
      <c r="R2653" s="14"/>
      <c r="S2653" s="14"/>
    </row>
    <row r="2654" spans="1:19">
      <c r="A2654" s="14"/>
      <c r="B2654" s="14"/>
      <c r="C2654" s="14"/>
      <c r="D2654" s="14"/>
      <c r="E2654" s="14"/>
      <c r="F2654" s="14"/>
      <c r="G2654" s="14"/>
      <c r="H2654" s="14"/>
      <c r="I2654" s="14"/>
      <c r="J2654" s="14"/>
      <c r="K2654" s="14"/>
      <c r="L2654" s="14"/>
      <c r="M2654" s="14"/>
      <c r="N2654" s="14"/>
      <c r="O2654" s="14"/>
      <c r="P2654" s="14"/>
      <c r="Q2654" s="14"/>
      <c r="R2654" s="14"/>
      <c r="S2654" s="14"/>
    </row>
    <row r="2655" spans="1:19">
      <c r="A2655" s="14"/>
      <c r="B2655" s="14"/>
      <c r="C2655" s="14"/>
      <c r="D2655" s="14"/>
      <c r="E2655" s="14"/>
      <c r="F2655" s="14"/>
      <c r="G2655" s="14"/>
      <c r="H2655" s="14"/>
      <c r="I2655" s="14"/>
      <c r="J2655" s="14"/>
      <c r="K2655" s="14"/>
      <c r="L2655" s="14"/>
      <c r="M2655" s="14"/>
      <c r="N2655" s="14"/>
      <c r="O2655" s="14"/>
      <c r="P2655" s="14"/>
      <c r="Q2655" s="14"/>
      <c r="R2655" s="14"/>
      <c r="S2655" s="14"/>
    </row>
    <row r="2656" spans="1:19">
      <c r="A2656" s="14"/>
      <c r="B2656" s="14"/>
      <c r="C2656" s="14"/>
      <c r="D2656" s="14"/>
      <c r="E2656" s="14"/>
      <c r="F2656" s="14"/>
      <c r="G2656" s="14"/>
      <c r="H2656" s="14"/>
      <c r="I2656" s="14"/>
      <c r="J2656" s="14"/>
      <c r="K2656" s="14"/>
      <c r="L2656" s="14"/>
      <c r="M2656" s="14"/>
      <c r="N2656" s="14"/>
      <c r="O2656" s="14"/>
      <c r="P2656" s="14"/>
      <c r="Q2656" s="14"/>
      <c r="R2656" s="14"/>
      <c r="S2656" s="14"/>
    </row>
    <row r="2657" spans="1:19">
      <c r="A2657" s="14"/>
      <c r="B2657" s="14"/>
      <c r="C2657" s="14"/>
      <c r="D2657" s="14"/>
      <c r="E2657" s="14"/>
      <c r="F2657" s="14"/>
      <c r="G2657" s="14"/>
      <c r="H2657" s="14"/>
      <c r="I2657" s="14"/>
      <c r="J2657" s="14"/>
      <c r="K2657" s="14"/>
      <c r="L2657" s="14"/>
      <c r="M2657" s="14"/>
      <c r="N2657" s="14"/>
      <c r="O2657" s="14"/>
      <c r="P2657" s="14"/>
      <c r="Q2657" s="14"/>
      <c r="R2657" s="14"/>
      <c r="S2657" s="14"/>
    </row>
    <row r="2658" spans="1:19">
      <c r="A2658" s="14"/>
      <c r="B2658" s="14"/>
      <c r="C2658" s="14"/>
      <c r="D2658" s="14"/>
      <c r="E2658" s="14"/>
      <c r="F2658" s="14"/>
      <c r="G2658" s="14"/>
      <c r="H2658" s="14"/>
      <c r="I2658" s="14"/>
      <c r="J2658" s="14"/>
      <c r="K2658" s="14"/>
      <c r="L2658" s="14"/>
      <c r="M2658" s="14"/>
      <c r="N2658" s="14"/>
      <c r="O2658" s="14"/>
      <c r="P2658" s="14"/>
      <c r="Q2658" s="14"/>
      <c r="R2658" s="14"/>
      <c r="S2658" s="14"/>
    </row>
    <row r="2659" spans="1:19">
      <c r="A2659" s="14"/>
      <c r="B2659" s="14"/>
      <c r="C2659" s="14"/>
      <c r="D2659" s="14"/>
      <c r="E2659" s="14"/>
      <c r="F2659" s="14"/>
      <c r="G2659" s="14"/>
      <c r="H2659" s="14"/>
      <c r="I2659" s="14"/>
      <c r="J2659" s="14"/>
      <c r="K2659" s="14"/>
      <c r="L2659" s="14"/>
      <c r="M2659" s="14"/>
      <c r="N2659" s="14"/>
      <c r="O2659" s="14"/>
      <c r="P2659" s="14"/>
      <c r="Q2659" s="14"/>
      <c r="R2659" s="14"/>
      <c r="S2659" s="14"/>
    </row>
    <row r="2660" spans="1:19">
      <c r="A2660" s="14"/>
      <c r="B2660" s="14"/>
      <c r="C2660" s="14"/>
      <c r="D2660" s="14"/>
      <c r="E2660" s="14"/>
      <c r="F2660" s="14"/>
      <c r="G2660" s="14"/>
      <c r="H2660" s="14"/>
      <c r="I2660" s="14"/>
      <c r="J2660" s="14"/>
      <c r="K2660" s="14"/>
      <c r="L2660" s="14"/>
      <c r="M2660" s="14"/>
      <c r="N2660" s="14"/>
      <c r="O2660" s="14"/>
      <c r="P2660" s="14"/>
      <c r="Q2660" s="14"/>
      <c r="R2660" s="14"/>
      <c r="S2660" s="14"/>
    </row>
    <row r="2661" spans="1:19">
      <c r="A2661" s="14"/>
      <c r="B2661" s="14"/>
      <c r="C2661" s="14"/>
      <c r="D2661" s="14"/>
      <c r="E2661" s="14"/>
      <c r="F2661" s="14"/>
      <c r="G2661" s="14"/>
      <c r="H2661" s="14"/>
      <c r="I2661" s="14"/>
      <c r="J2661" s="14"/>
      <c r="K2661" s="14"/>
      <c r="L2661" s="14"/>
      <c r="M2661" s="14"/>
      <c r="N2661" s="14"/>
      <c r="O2661" s="14"/>
      <c r="P2661" s="14"/>
      <c r="Q2661" s="14"/>
      <c r="R2661" s="14"/>
      <c r="S2661" s="14"/>
    </row>
    <row r="2662" spans="1:19">
      <c r="A2662" s="14"/>
      <c r="B2662" s="14"/>
      <c r="C2662" s="14"/>
      <c r="D2662" s="14"/>
      <c r="E2662" s="14"/>
      <c r="F2662" s="14"/>
      <c r="G2662" s="14"/>
      <c r="H2662" s="14"/>
      <c r="I2662" s="14"/>
      <c r="J2662" s="14"/>
      <c r="K2662" s="14"/>
      <c r="L2662" s="14"/>
      <c r="M2662" s="14"/>
      <c r="N2662" s="14"/>
      <c r="O2662" s="14"/>
      <c r="P2662" s="14"/>
      <c r="Q2662" s="14"/>
      <c r="R2662" s="14"/>
      <c r="S2662" s="14"/>
    </row>
    <row r="2663" spans="1:19">
      <c r="A2663" s="14"/>
      <c r="B2663" s="14"/>
      <c r="C2663" s="14"/>
      <c r="D2663" s="14"/>
      <c r="E2663" s="14"/>
      <c r="F2663" s="14"/>
      <c r="G2663" s="14"/>
      <c r="H2663" s="14"/>
      <c r="I2663" s="14"/>
      <c r="J2663" s="14"/>
      <c r="K2663" s="14"/>
      <c r="L2663" s="14"/>
      <c r="M2663" s="14"/>
      <c r="N2663" s="14"/>
      <c r="O2663" s="14"/>
      <c r="P2663" s="14"/>
      <c r="Q2663" s="14"/>
      <c r="R2663" s="14"/>
      <c r="S2663" s="14"/>
    </row>
    <row r="2664" spans="1:19">
      <c r="A2664" s="14"/>
      <c r="B2664" s="14"/>
      <c r="C2664" s="14"/>
      <c r="D2664" s="14"/>
      <c r="E2664" s="14"/>
      <c r="F2664" s="14"/>
      <c r="G2664" s="14"/>
      <c r="H2664" s="14"/>
      <c r="I2664" s="14"/>
      <c r="J2664" s="14"/>
      <c r="K2664" s="14"/>
      <c r="L2664" s="14"/>
      <c r="M2664" s="14"/>
      <c r="N2664" s="14"/>
      <c r="O2664" s="14"/>
      <c r="P2664" s="14"/>
      <c r="Q2664" s="14"/>
      <c r="R2664" s="14"/>
      <c r="S2664" s="14"/>
    </row>
    <row r="2665" spans="1:19">
      <c r="A2665" s="14"/>
      <c r="B2665" s="14"/>
      <c r="C2665" s="14"/>
      <c r="D2665" s="14"/>
      <c r="E2665" s="14"/>
      <c r="F2665" s="14"/>
      <c r="G2665" s="14"/>
      <c r="H2665" s="14"/>
      <c r="I2665" s="14"/>
      <c r="J2665" s="14"/>
      <c r="K2665" s="14"/>
      <c r="L2665" s="14"/>
      <c r="M2665" s="14"/>
      <c r="N2665" s="14"/>
      <c r="O2665" s="14"/>
      <c r="P2665" s="14"/>
      <c r="Q2665" s="14"/>
      <c r="R2665" s="14"/>
      <c r="S2665" s="14"/>
    </row>
    <row r="2666" spans="1:19">
      <c r="A2666" s="14"/>
      <c r="B2666" s="14"/>
      <c r="C2666" s="14"/>
      <c r="D2666" s="14"/>
      <c r="E2666" s="14"/>
      <c r="F2666" s="14"/>
      <c r="G2666" s="14"/>
      <c r="H2666" s="14"/>
      <c r="I2666" s="14"/>
      <c r="J2666" s="14"/>
      <c r="K2666" s="14"/>
      <c r="L2666" s="14"/>
      <c r="M2666" s="14"/>
      <c r="N2666" s="14"/>
      <c r="O2666" s="14"/>
      <c r="P2666" s="14"/>
      <c r="Q2666" s="14"/>
      <c r="R2666" s="14"/>
      <c r="S2666" s="14"/>
    </row>
    <row r="2667" spans="1:19">
      <c r="A2667" s="14"/>
      <c r="B2667" s="14"/>
      <c r="C2667" s="14"/>
      <c r="D2667" s="14"/>
      <c r="E2667" s="14"/>
      <c r="F2667" s="14"/>
      <c r="G2667" s="14"/>
      <c r="H2667" s="14"/>
      <c r="I2667" s="14"/>
      <c r="J2667" s="14"/>
      <c r="K2667" s="14"/>
      <c r="L2667" s="14"/>
      <c r="M2667" s="14"/>
      <c r="N2667" s="14"/>
      <c r="O2667" s="14"/>
      <c r="P2667" s="14"/>
      <c r="Q2667" s="14"/>
      <c r="R2667" s="14"/>
      <c r="S2667" s="14"/>
    </row>
    <row r="2668" spans="1:19">
      <c r="A2668" s="14"/>
      <c r="B2668" s="14"/>
      <c r="C2668" s="14"/>
      <c r="D2668" s="14"/>
      <c r="E2668" s="14"/>
      <c r="F2668" s="14"/>
      <c r="G2668" s="14"/>
      <c r="H2668" s="14"/>
      <c r="I2668" s="14"/>
      <c r="J2668" s="14"/>
      <c r="K2668" s="14"/>
      <c r="L2668" s="14"/>
      <c r="M2668" s="14"/>
      <c r="N2668" s="14"/>
      <c r="O2668" s="14"/>
      <c r="P2668" s="14"/>
      <c r="Q2668" s="14"/>
      <c r="R2668" s="14"/>
      <c r="S2668" s="14"/>
    </row>
    <row r="2669" spans="1:19">
      <c r="A2669" s="14"/>
      <c r="B2669" s="14"/>
      <c r="C2669" s="14"/>
      <c r="D2669" s="14"/>
      <c r="E2669" s="14"/>
      <c r="F2669" s="14"/>
      <c r="G2669" s="14"/>
      <c r="H2669" s="14"/>
      <c r="I2669" s="14"/>
      <c r="J2669" s="14"/>
      <c r="K2669" s="14"/>
      <c r="L2669" s="14"/>
      <c r="M2669" s="14"/>
      <c r="N2669" s="14"/>
      <c r="O2669" s="14"/>
      <c r="P2669" s="14"/>
      <c r="Q2669" s="14"/>
      <c r="R2669" s="14"/>
      <c r="S2669" s="14"/>
    </row>
    <row r="2670" spans="1:19">
      <c r="A2670" s="14"/>
      <c r="B2670" s="14"/>
      <c r="C2670" s="14"/>
      <c r="D2670" s="14"/>
      <c r="E2670" s="14"/>
      <c r="F2670" s="14"/>
      <c r="G2670" s="14"/>
      <c r="H2670" s="14"/>
      <c r="I2670" s="14"/>
      <c r="J2670" s="14"/>
      <c r="K2670" s="14"/>
      <c r="L2670" s="14"/>
      <c r="M2670" s="14"/>
      <c r="N2670" s="14"/>
      <c r="O2670" s="14"/>
      <c r="P2670" s="14"/>
      <c r="Q2670" s="14"/>
      <c r="R2670" s="14"/>
      <c r="S2670" s="14"/>
    </row>
    <row r="2671" spans="1:19">
      <c r="A2671" s="14"/>
      <c r="B2671" s="14"/>
      <c r="C2671" s="14"/>
      <c r="D2671" s="14"/>
      <c r="E2671" s="14"/>
      <c r="F2671" s="14"/>
      <c r="G2671" s="14"/>
      <c r="H2671" s="14"/>
      <c r="I2671" s="14"/>
      <c r="J2671" s="14"/>
      <c r="K2671" s="14"/>
      <c r="L2671" s="14"/>
      <c r="M2671" s="14"/>
      <c r="N2671" s="14"/>
      <c r="O2671" s="14"/>
      <c r="P2671" s="14"/>
      <c r="Q2671" s="14"/>
      <c r="R2671" s="14"/>
      <c r="S2671" s="14"/>
    </row>
    <row r="2672" spans="1:19">
      <c r="A2672" s="14"/>
      <c r="B2672" s="14"/>
      <c r="C2672" s="14"/>
      <c r="D2672" s="14"/>
      <c r="E2672" s="14"/>
      <c r="F2672" s="14"/>
      <c r="G2672" s="14"/>
      <c r="H2672" s="14"/>
      <c r="I2672" s="14"/>
      <c r="J2672" s="14"/>
      <c r="K2672" s="14"/>
      <c r="L2672" s="14"/>
      <c r="M2672" s="14"/>
      <c r="N2672" s="14"/>
      <c r="O2672" s="14"/>
      <c r="P2672" s="14"/>
      <c r="Q2672" s="14"/>
      <c r="R2672" s="14"/>
      <c r="S2672" s="14"/>
    </row>
    <row r="2673" spans="1:19">
      <c r="A2673" s="14"/>
      <c r="B2673" s="14"/>
      <c r="C2673" s="14"/>
      <c r="D2673" s="14"/>
      <c r="E2673" s="14"/>
      <c r="F2673" s="14"/>
      <c r="G2673" s="14"/>
      <c r="H2673" s="14"/>
      <c r="I2673" s="14"/>
      <c r="J2673" s="14"/>
      <c r="K2673" s="14"/>
      <c r="L2673" s="14"/>
      <c r="M2673" s="14"/>
      <c r="N2673" s="14"/>
      <c r="O2673" s="14"/>
      <c r="P2673" s="14"/>
      <c r="Q2673" s="14"/>
      <c r="R2673" s="14"/>
      <c r="S2673" s="14"/>
    </row>
    <row r="2674" spans="1:19">
      <c r="A2674" s="14"/>
      <c r="B2674" s="14"/>
      <c r="C2674" s="14"/>
      <c r="D2674" s="14"/>
      <c r="E2674" s="14"/>
      <c r="F2674" s="14"/>
      <c r="G2674" s="14"/>
      <c r="H2674" s="14"/>
      <c r="I2674" s="14"/>
      <c r="J2674" s="14"/>
      <c r="K2674" s="14"/>
      <c r="L2674" s="14"/>
      <c r="M2674" s="14"/>
      <c r="N2674" s="14"/>
      <c r="O2674" s="14"/>
      <c r="P2674" s="14"/>
      <c r="Q2674" s="14"/>
      <c r="R2674" s="14"/>
      <c r="S2674" s="14"/>
    </row>
    <row r="2675" spans="1:19">
      <c r="A2675" s="14"/>
      <c r="B2675" s="14"/>
      <c r="C2675" s="14"/>
      <c r="D2675" s="14"/>
      <c r="E2675" s="14"/>
      <c r="F2675" s="14"/>
      <c r="G2675" s="14"/>
      <c r="H2675" s="14"/>
      <c r="I2675" s="14"/>
      <c r="J2675" s="14"/>
      <c r="K2675" s="14"/>
      <c r="L2675" s="14"/>
      <c r="M2675" s="14"/>
      <c r="N2675" s="14"/>
      <c r="O2675" s="14"/>
      <c r="P2675" s="14"/>
      <c r="Q2675" s="14"/>
      <c r="R2675" s="14"/>
      <c r="S2675" s="14"/>
    </row>
    <row r="2676" spans="1:19">
      <c r="A2676" s="14"/>
      <c r="B2676" s="14"/>
      <c r="C2676" s="14"/>
      <c r="D2676" s="14"/>
      <c r="E2676" s="14"/>
      <c r="F2676" s="14"/>
      <c r="G2676" s="14"/>
      <c r="H2676" s="14"/>
      <c r="I2676" s="14"/>
      <c r="J2676" s="14"/>
      <c r="K2676" s="14"/>
      <c r="L2676" s="14"/>
      <c r="M2676" s="14"/>
      <c r="N2676" s="14"/>
      <c r="O2676" s="14"/>
      <c r="P2676" s="14"/>
      <c r="Q2676" s="14"/>
      <c r="R2676" s="14"/>
      <c r="S2676" s="14"/>
    </row>
    <row r="2677" spans="1:19">
      <c r="A2677" s="14"/>
      <c r="B2677" s="14"/>
      <c r="C2677" s="14"/>
      <c r="D2677" s="14"/>
      <c r="E2677" s="14"/>
      <c r="F2677" s="14"/>
      <c r="G2677" s="14"/>
      <c r="H2677" s="14"/>
      <c r="I2677" s="14"/>
      <c r="J2677" s="14"/>
      <c r="K2677" s="14"/>
      <c r="L2677" s="14"/>
      <c r="M2677" s="14"/>
      <c r="N2677" s="14"/>
      <c r="O2677" s="14"/>
      <c r="P2677" s="14"/>
      <c r="Q2677" s="14"/>
      <c r="R2677" s="14"/>
      <c r="S2677" s="14"/>
    </row>
    <row r="2678" spans="1:19">
      <c r="A2678" s="14"/>
      <c r="B2678" s="14"/>
      <c r="C2678" s="14"/>
      <c r="D2678" s="14"/>
      <c r="E2678" s="14"/>
      <c r="F2678" s="14"/>
      <c r="G2678" s="14"/>
      <c r="H2678" s="14"/>
      <c r="I2678" s="14"/>
      <c r="J2678" s="14"/>
      <c r="K2678" s="14"/>
      <c r="L2678" s="14"/>
      <c r="M2678" s="14"/>
      <c r="N2678" s="14"/>
      <c r="O2678" s="14"/>
      <c r="P2678" s="14"/>
      <c r="Q2678" s="14"/>
      <c r="R2678" s="14"/>
      <c r="S2678" s="14"/>
    </row>
    <row r="2679" spans="1:19">
      <c r="A2679" s="14"/>
      <c r="B2679" s="14"/>
      <c r="C2679" s="14"/>
      <c r="D2679" s="14"/>
      <c r="E2679" s="14"/>
      <c r="F2679" s="14"/>
      <c r="G2679" s="14"/>
      <c r="H2679" s="14"/>
      <c r="I2679" s="14"/>
      <c r="J2679" s="14"/>
      <c r="K2679" s="14"/>
      <c r="L2679" s="14"/>
      <c r="M2679" s="14"/>
      <c r="N2679" s="14"/>
      <c r="O2679" s="14"/>
      <c r="P2679" s="14"/>
      <c r="Q2679" s="14"/>
      <c r="R2679" s="14"/>
      <c r="S2679" s="14"/>
    </row>
    <row r="2680" spans="1:19">
      <c r="A2680" s="14"/>
      <c r="B2680" s="14"/>
      <c r="C2680" s="14"/>
      <c r="D2680" s="14"/>
      <c r="E2680" s="14"/>
      <c r="F2680" s="14"/>
      <c r="G2680" s="14"/>
      <c r="H2680" s="14"/>
      <c r="I2680" s="14"/>
      <c r="J2680" s="14"/>
      <c r="K2680" s="14"/>
      <c r="L2680" s="14"/>
      <c r="M2680" s="14"/>
      <c r="N2680" s="14"/>
      <c r="O2680" s="14"/>
      <c r="P2680" s="14"/>
      <c r="Q2680" s="14"/>
      <c r="R2680" s="14"/>
      <c r="S2680" s="14"/>
    </row>
    <row r="2681" spans="1:19">
      <c r="A2681" s="14"/>
      <c r="B2681" s="14"/>
      <c r="C2681" s="14"/>
      <c r="D2681" s="14"/>
      <c r="E2681" s="14"/>
      <c r="F2681" s="14"/>
      <c r="G2681" s="14"/>
      <c r="H2681" s="14"/>
      <c r="I2681" s="14"/>
      <c r="J2681" s="14"/>
      <c r="K2681" s="14"/>
      <c r="L2681" s="14"/>
      <c r="M2681" s="14"/>
      <c r="N2681" s="14"/>
      <c r="O2681" s="14"/>
      <c r="P2681" s="14"/>
      <c r="Q2681" s="14"/>
      <c r="R2681" s="14"/>
      <c r="S2681" s="14"/>
    </row>
    <row r="2682" spans="1:19">
      <c r="A2682" s="14"/>
      <c r="B2682" s="14"/>
      <c r="C2682" s="14"/>
      <c r="D2682" s="14"/>
      <c r="E2682" s="14"/>
      <c r="F2682" s="14"/>
      <c r="G2682" s="14"/>
      <c r="H2682" s="14"/>
      <c r="I2682" s="14"/>
      <c r="J2682" s="14"/>
      <c r="K2682" s="14"/>
      <c r="L2682" s="14"/>
      <c r="M2682" s="14"/>
      <c r="N2682" s="14"/>
      <c r="O2682" s="14"/>
      <c r="P2682" s="14"/>
      <c r="Q2682" s="14"/>
      <c r="R2682" s="14"/>
      <c r="S2682" s="14"/>
    </row>
    <row r="2683" spans="1:19">
      <c r="A2683" s="14"/>
      <c r="B2683" s="14"/>
      <c r="C2683" s="14"/>
      <c r="D2683" s="14"/>
      <c r="E2683" s="14"/>
      <c r="F2683" s="14"/>
      <c r="G2683" s="14"/>
      <c r="H2683" s="14"/>
      <c r="I2683" s="14"/>
      <c r="J2683" s="14"/>
      <c r="K2683" s="14"/>
      <c r="L2683" s="14"/>
      <c r="M2683" s="14"/>
      <c r="N2683" s="14"/>
      <c r="O2683" s="14"/>
      <c r="P2683" s="14"/>
      <c r="Q2683" s="14"/>
      <c r="R2683" s="14"/>
      <c r="S2683" s="14"/>
    </row>
    <row r="2684" spans="1:19">
      <c r="A2684" s="14"/>
      <c r="B2684" s="14"/>
      <c r="C2684" s="14"/>
      <c r="D2684" s="14"/>
      <c r="E2684" s="14"/>
      <c r="F2684" s="14"/>
      <c r="G2684" s="14"/>
      <c r="H2684" s="14"/>
      <c r="I2684" s="14"/>
      <c r="J2684" s="14"/>
      <c r="K2684" s="14"/>
      <c r="L2684" s="14"/>
      <c r="M2684" s="14"/>
      <c r="N2684" s="14"/>
      <c r="O2684" s="14"/>
      <c r="P2684" s="14"/>
      <c r="Q2684" s="14"/>
      <c r="R2684" s="14"/>
      <c r="S2684" s="14"/>
    </row>
    <row r="2685" spans="1:19">
      <c r="A2685" s="14"/>
      <c r="B2685" s="14"/>
      <c r="C2685" s="14"/>
      <c r="D2685" s="14"/>
      <c r="E2685" s="14"/>
      <c r="F2685" s="14"/>
      <c r="G2685" s="14"/>
      <c r="H2685" s="14"/>
      <c r="I2685" s="14"/>
      <c r="J2685" s="14"/>
      <c r="K2685" s="14"/>
      <c r="L2685" s="14"/>
      <c r="M2685" s="14"/>
      <c r="N2685" s="14"/>
      <c r="O2685" s="14"/>
      <c r="P2685" s="14"/>
      <c r="Q2685" s="14"/>
      <c r="R2685" s="14"/>
      <c r="S2685" s="14"/>
    </row>
    <row r="2686" spans="1:19">
      <c r="A2686" s="14"/>
      <c r="B2686" s="14"/>
      <c r="C2686" s="14"/>
      <c r="D2686" s="14"/>
      <c r="E2686" s="14"/>
      <c r="F2686" s="14"/>
      <c r="G2686" s="14"/>
      <c r="H2686" s="14"/>
      <c r="I2686" s="14"/>
      <c r="J2686" s="14"/>
      <c r="K2686" s="14"/>
      <c r="L2686" s="14"/>
      <c r="M2686" s="14"/>
      <c r="N2686" s="14"/>
      <c r="O2686" s="14"/>
      <c r="P2686" s="14"/>
      <c r="Q2686" s="14"/>
      <c r="R2686" s="14"/>
      <c r="S2686" s="14"/>
    </row>
    <row r="2687" spans="1:19">
      <c r="A2687" s="14"/>
      <c r="B2687" s="14"/>
      <c r="C2687" s="14"/>
      <c r="D2687" s="14"/>
      <c r="E2687" s="14"/>
      <c r="F2687" s="14"/>
      <c r="G2687" s="14"/>
      <c r="H2687" s="14"/>
      <c r="I2687" s="14"/>
      <c r="J2687" s="14"/>
      <c r="K2687" s="14"/>
      <c r="L2687" s="14"/>
      <c r="M2687" s="14"/>
      <c r="N2687" s="14"/>
      <c r="O2687" s="14"/>
      <c r="P2687" s="14"/>
      <c r="Q2687" s="14"/>
      <c r="R2687" s="14"/>
      <c r="S2687" s="14"/>
    </row>
    <row r="2688" spans="1:19">
      <c r="A2688" s="14"/>
      <c r="B2688" s="14"/>
      <c r="C2688" s="14"/>
      <c r="D2688" s="14"/>
      <c r="E2688" s="14"/>
      <c r="F2688" s="14"/>
      <c r="G2688" s="14"/>
      <c r="H2688" s="14"/>
      <c r="I2688" s="14"/>
      <c r="J2688" s="14"/>
      <c r="K2688" s="14"/>
      <c r="L2688" s="14"/>
      <c r="M2688" s="14"/>
      <c r="N2688" s="14"/>
      <c r="O2688" s="14"/>
      <c r="P2688" s="14"/>
      <c r="Q2688" s="14"/>
      <c r="R2688" s="14"/>
      <c r="S2688" s="14"/>
    </row>
    <row r="2689" spans="1:19">
      <c r="A2689" s="14"/>
      <c r="B2689" s="14"/>
      <c r="C2689" s="14"/>
      <c r="D2689" s="14"/>
      <c r="E2689" s="14"/>
      <c r="F2689" s="14"/>
      <c r="G2689" s="14"/>
      <c r="H2689" s="14"/>
      <c r="I2689" s="14"/>
      <c r="J2689" s="14"/>
      <c r="K2689" s="14"/>
      <c r="L2689" s="14"/>
      <c r="M2689" s="14"/>
      <c r="N2689" s="14"/>
      <c r="O2689" s="14"/>
      <c r="P2689" s="14"/>
      <c r="Q2689" s="14"/>
      <c r="R2689" s="14"/>
      <c r="S2689" s="14"/>
    </row>
    <row r="2690" spans="1:19">
      <c r="A2690" s="14"/>
      <c r="B2690" s="14"/>
      <c r="C2690" s="14"/>
      <c r="D2690" s="14"/>
      <c r="E2690" s="14"/>
      <c r="F2690" s="14"/>
      <c r="G2690" s="14"/>
      <c r="H2690" s="14"/>
      <c r="I2690" s="14"/>
      <c r="J2690" s="14"/>
      <c r="K2690" s="14"/>
      <c r="L2690" s="14"/>
      <c r="M2690" s="14"/>
      <c r="N2690" s="14"/>
      <c r="O2690" s="14"/>
      <c r="P2690" s="14"/>
      <c r="Q2690" s="14"/>
      <c r="R2690" s="14"/>
      <c r="S2690" s="14"/>
    </row>
    <row r="2691" spans="1:19">
      <c r="A2691" s="14"/>
      <c r="B2691" s="14"/>
      <c r="C2691" s="14"/>
      <c r="D2691" s="14"/>
      <c r="E2691" s="14"/>
      <c r="F2691" s="14"/>
      <c r="G2691" s="14"/>
      <c r="H2691" s="14"/>
      <c r="I2691" s="14"/>
      <c r="J2691" s="14"/>
      <c r="K2691" s="14"/>
      <c r="L2691" s="14"/>
      <c r="M2691" s="14"/>
      <c r="N2691" s="14"/>
      <c r="O2691" s="14"/>
      <c r="P2691" s="14"/>
      <c r="Q2691" s="14"/>
      <c r="R2691" s="14"/>
      <c r="S2691" s="14"/>
    </row>
    <row r="2692" spans="1:19">
      <c r="A2692" s="14"/>
      <c r="B2692" s="14"/>
      <c r="C2692" s="14"/>
      <c r="D2692" s="14"/>
      <c r="E2692" s="14"/>
      <c r="F2692" s="14"/>
      <c r="G2692" s="14"/>
      <c r="H2692" s="14"/>
      <c r="I2692" s="14"/>
      <c r="J2692" s="14"/>
      <c r="K2692" s="14"/>
      <c r="L2692" s="14"/>
      <c r="M2692" s="14"/>
      <c r="N2692" s="14"/>
      <c r="O2692" s="14"/>
      <c r="P2692" s="14"/>
      <c r="Q2692" s="14"/>
      <c r="R2692" s="14"/>
      <c r="S2692" s="14"/>
    </row>
    <row r="2693" spans="1:19">
      <c r="A2693" s="14"/>
      <c r="B2693" s="14"/>
      <c r="C2693" s="14"/>
      <c r="D2693" s="14"/>
      <c r="E2693" s="14"/>
      <c r="F2693" s="14"/>
      <c r="G2693" s="14"/>
      <c r="H2693" s="14"/>
      <c r="I2693" s="14"/>
      <c r="J2693" s="14"/>
      <c r="K2693" s="14"/>
      <c r="L2693" s="14"/>
      <c r="M2693" s="14"/>
      <c r="N2693" s="14"/>
      <c r="O2693" s="14"/>
      <c r="P2693" s="14"/>
      <c r="Q2693" s="14"/>
      <c r="R2693" s="14"/>
      <c r="S2693" s="14"/>
    </row>
    <row r="2694" spans="1:19">
      <c r="A2694" s="14"/>
      <c r="B2694" s="14"/>
      <c r="C2694" s="14"/>
      <c r="D2694" s="14"/>
      <c r="E2694" s="14"/>
      <c r="F2694" s="14"/>
      <c r="G2694" s="14"/>
      <c r="H2694" s="14"/>
      <c r="I2694" s="14"/>
      <c r="J2694" s="14"/>
      <c r="K2694" s="14"/>
      <c r="L2694" s="14"/>
      <c r="M2694" s="14"/>
      <c r="N2694" s="14"/>
      <c r="O2694" s="14"/>
      <c r="P2694" s="14"/>
      <c r="Q2694" s="14"/>
      <c r="R2694" s="14"/>
      <c r="S2694" s="14"/>
    </row>
    <row r="2695" spans="1:19">
      <c r="A2695" s="14"/>
      <c r="B2695" s="14"/>
      <c r="C2695" s="14"/>
      <c r="D2695" s="14"/>
      <c r="E2695" s="14"/>
      <c r="F2695" s="14"/>
      <c r="G2695" s="14"/>
      <c r="H2695" s="14"/>
      <c r="I2695" s="14"/>
      <c r="J2695" s="14"/>
      <c r="K2695" s="14"/>
      <c r="L2695" s="14"/>
      <c r="M2695" s="14"/>
      <c r="N2695" s="14"/>
      <c r="O2695" s="14"/>
      <c r="P2695" s="14"/>
      <c r="Q2695" s="14"/>
      <c r="R2695" s="14"/>
      <c r="S2695" s="14"/>
    </row>
    <row r="2696" spans="1:19">
      <c r="A2696" s="14"/>
      <c r="B2696" s="14"/>
      <c r="C2696" s="14"/>
      <c r="D2696" s="14"/>
      <c r="E2696" s="14"/>
      <c r="F2696" s="14"/>
      <c r="G2696" s="14"/>
      <c r="H2696" s="14"/>
      <c r="I2696" s="14"/>
      <c r="J2696" s="14"/>
      <c r="K2696" s="14"/>
      <c r="L2696" s="14"/>
      <c r="M2696" s="14"/>
      <c r="N2696" s="14"/>
      <c r="O2696" s="14"/>
      <c r="P2696" s="14"/>
      <c r="Q2696" s="14"/>
      <c r="R2696" s="14"/>
      <c r="S2696" s="14"/>
    </row>
    <row r="2697" spans="1:19">
      <c r="A2697" s="14"/>
      <c r="B2697" s="14"/>
      <c r="C2697" s="14"/>
      <c r="D2697" s="14"/>
      <c r="E2697" s="14"/>
      <c r="F2697" s="14"/>
      <c r="G2697" s="14"/>
      <c r="H2697" s="14"/>
      <c r="I2697" s="14"/>
      <c r="J2697" s="14"/>
      <c r="K2697" s="14"/>
      <c r="L2697" s="14"/>
      <c r="M2697" s="14"/>
      <c r="N2697" s="14"/>
      <c r="O2697" s="14"/>
      <c r="P2697" s="14"/>
      <c r="Q2697" s="14"/>
      <c r="R2697" s="14"/>
      <c r="S2697" s="14"/>
    </row>
    <row r="2698" spans="1:19">
      <c r="A2698" s="14"/>
      <c r="B2698" s="14"/>
      <c r="C2698" s="14"/>
      <c r="D2698" s="14"/>
      <c r="E2698" s="14"/>
      <c r="F2698" s="14"/>
      <c r="G2698" s="14"/>
      <c r="H2698" s="14"/>
      <c r="I2698" s="14"/>
      <c r="J2698" s="14"/>
      <c r="K2698" s="14"/>
      <c r="L2698" s="14"/>
      <c r="M2698" s="14"/>
      <c r="N2698" s="14"/>
      <c r="O2698" s="14"/>
      <c r="P2698" s="14"/>
      <c r="Q2698" s="14"/>
      <c r="R2698" s="14"/>
      <c r="S2698" s="14"/>
    </row>
    <row r="2699" spans="1:19">
      <c r="A2699" s="14"/>
      <c r="B2699" s="14"/>
      <c r="C2699" s="14"/>
      <c r="D2699" s="14"/>
      <c r="E2699" s="14"/>
      <c r="F2699" s="14"/>
      <c r="G2699" s="14"/>
      <c r="H2699" s="14"/>
      <c r="I2699" s="14"/>
      <c r="J2699" s="14"/>
      <c r="K2699" s="14"/>
      <c r="L2699" s="14"/>
      <c r="M2699" s="14"/>
      <c r="N2699" s="14"/>
      <c r="O2699" s="14"/>
      <c r="P2699" s="14"/>
      <c r="Q2699" s="14"/>
      <c r="R2699" s="14"/>
      <c r="S2699" s="14"/>
    </row>
    <row r="2700" spans="1:19">
      <c r="A2700" s="14"/>
      <c r="B2700" s="14"/>
      <c r="C2700" s="14"/>
      <c r="D2700" s="14"/>
      <c r="E2700" s="14"/>
      <c r="F2700" s="14"/>
      <c r="G2700" s="14"/>
      <c r="H2700" s="14"/>
      <c r="I2700" s="14"/>
      <c r="J2700" s="14"/>
      <c r="K2700" s="14"/>
      <c r="L2700" s="14"/>
      <c r="M2700" s="14"/>
      <c r="N2700" s="14"/>
      <c r="O2700" s="14"/>
      <c r="P2700" s="14"/>
      <c r="Q2700" s="14"/>
      <c r="R2700" s="14"/>
      <c r="S2700" s="14"/>
    </row>
    <row r="2701" spans="1:19">
      <c r="A2701" s="14"/>
      <c r="B2701" s="14"/>
      <c r="C2701" s="14"/>
      <c r="D2701" s="14"/>
      <c r="E2701" s="14"/>
      <c r="F2701" s="14"/>
      <c r="G2701" s="14"/>
      <c r="H2701" s="14"/>
      <c r="I2701" s="14"/>
      <c r="J2701" s="14"/>
      <c r="K2701" s="14"/>
      <c r="L2701" s="14"/>
      <c r="M2701" s="14"/>
      <c r="N2701" s="14"/>
      <c r="O2701" s="14"/>
      <c r="P2701" s="14"/>
      <c r="Q2701" s="14"/>
      <c r="R2701" s="14"/>
      <c r="S2701" s="14"/>
    </row>
    <row r="2702" spans="1:19">
      <c r="A2702" s="14"/>
      <c r="B2702" s="14"/>
      <c r="C2702" s="14"/>
      <c r="D2702" s="14"/>
      <c r="E2702" s="14"/>
      <c r="F2702" s="14"/>
      <c r="G2702" s="14"/>
      <c r="H2702" s="14"/>
      <c r="I2702" s="14"/>
      <c r="J2702" s="14"/>
      <c r="K2702" s="14"/>
      <c r="L2702" s="14"/>
      <c r="M2702" s="14"/>
      <c r="N2702" s="14"/>
      <c r="O2702" s="14"/>
      <c r="P2702" s="14"/>
      <c r="Q2702" s="14"/>
      <c r="R2702" s="14"/>
      <c r="S2702" s="14"/>
    </row>
    <row r="2703" spans="1:19">
      <c r="A2703" s="14"/>
      <c r="B2703" s="14"/>
      <c r="C2703" s="14"/>
      <c r="D2703" s="14"/>
      <c r="E2703" s="14"/>
      <c r="F2703" s="14"/>
      <c r="G2703" s="14"/>
      <c r="H2703" s="14"/>
      <c r="I2703" s="14"/>
      <c r="J2703" s="14"/>
      <c r="K2703" s="14"/>
      <c r="L2703" s="14"/>
      <c r="M2703" s="14"/>
      <c r="N2703" s="14"/>
      <c r="O2703" s="14"/>
      <c r="P2703" s="14"/>
      <c r="Q2703" s="14"/>
      <c r="R2703" s="14"/>
      <c r="S2703" s="14"/>
    </row>
    <row r="2704" spans="1:19">
      <c r="A2704" s="14"/>
      <c r="B2704" s="14"/>
      <c r="C2704" s="14"/>
      <c r="D2704" s="14"/>
      <c r="E2704" s="14"/>
      <c r="F2704" s="14"/>
      <c r="G2704" s="14"/>
      <c r="H2704" s="14"/>
      <c r="I2704" s="14"/>
      <c r="J2704" s="14"/>
      <c r="K2704" s="14"/>
      <c r="L2704" s="14"/>
      <c r="M2704" s="14"/>
      <c r="N2704" s="14"/>
      <c r="O2704" s="14"/>
      <c r="P2704" s="14"/>
      <c r="Q2704" s="14"/>
      <c r="R2704" s="14"/>
      <c r="S2704" s="14"/>
    </row>
    <row r="2705" spans="1:19">
      <c r="A2705" s="14"/>
      <c r="B2705" s="14"/>
      <c r="C2705" s="14"/>
      <c r="D2705" s="14"/>
      <c r="E2705" s="14"/>
      <c r="F2705" s="14"/>
      <c r="G2705" s="14"/>
      <c r="H2705" s="14"/>
      <c r="I2705" s="14"/>
      <c r="J2705" s="14"/>
      <c r="K2705" s="14"/>
      <c r="L2705" s="14"/>
      <c r="M2705" s="14"/>
      <c r="N2705" s="14"/>
      <c r="O2705" s="14"/>
      <c r="P2705" s="14"/>
      <c r="Q2705" s="14"/>
      <c r="R2705" s="14"/>
      <c r="S2705" s="14"/>
    </row>
    <row r="2706" spans="1:19">
      <c r="A2706" s="14"/>
      <c r="B2706" s="14"/>
      <c r="C2706" s="14"/>
      <c r="D2706" s="14"/>
      <c r="E2706" s="14"/>
      <c r="F2706" s="14"/>
      <c r="G2706" s="14"/>
      <c r="H2706" s="14"/>
      <c r="I2706" s="14"/>
      <c r="J2706" s="14"/>
      <c r="K2706" s="14"/>
      <c r="L2706" s="14"/>
      <c r="M2706" s="14"/>
      <c r="N2706" s="14"/>
      <c r="O2706" s="14"/>
      <c r="P2706" s="14"/>
      <c r="Q2706" s="14"/>
      <c r="R2706" s="14"/>
      <c r="S2706" s="14"/>
    </row>
    <row r="2707" spans="1:19">
      <c r="A2707" s="14"/>
      <c r="B2707" s="14"/>
      <c r="C2707" s="14"/>
      <c r="D2707" s="14"/>
      <c r="E2707" s="14"/>
      <c r="F2707" s="14"/>
      <c r="G2707" s="14"/>
      <c r="H2707" s="14"/>
      <c r="I2707" s="14"/>
      <c r="J2707" s="14"/>
      <c r="K2707" s="14"/>
      <c r="L2707" s="14"/>
      <c r="M2707" s="14"/>
      <c r="N2707" s="14"/>
      <c r="O2707" s="14"/>
      <c r="P2707" s="14"/>
      <c r="Q2707" s="14"/>
      <c r="R2707" s="14"/>
      <c r="S2707" s="14"/>
    </row>
    <row r="2708" spans="1:19">
      <c r="A2708" s="14"/>
      <c r="B2708" s="14"/>
      <c r="C2708" s="14"/>
      <c r="D2708" s="14"/>
      <c r="E2708" s="14"/>
      <c r="F2708" s="14"/>
      <c r="G2708" s="14"/>
      <c r="H2708" s="14"/>
      <c r="I2708" s="14"/>
      <c r="J2708" s="14"/>
      <c r="K2708" s="14"/>
      <c r="L2708" s="14"/>
      <c r="M2708" s="14"/>
      <c r="N2708" s="14"/>
      <c r="O2708" s="14"/>
      <c r="P2708" s="14"/>
      <c r="Q2708" s="14"/>
      <c r="R2708" s="14"/>
      <c r="S2708" s="14"/>
    </row>
    <row r="2709" spans="1:19">
      <c r="A2709" s="14"/>
      <c r="B2709" s="14"/>
      <c r="C2709" s="14"/>
      <c r="D2709" s="14"/>
      <c r="E2709" s="14"/>
      <c r="F2709" s="14"/>
      <c r="G2709" s="14"/>
      <c r="H2709" s="14"/>
      <c r="I2709" s="14"/>
      <c r="J2709" s="14"/>
      <c r="K2709" s="14"/>
      <c r="L2709" s="14"/>
      <c r="M2709" s="14"/>
      <c r="N2709" s="14"/>
      <c r="O2709" s="14"/>
      <c r="P2709" s="14"/>
      <c r="Q2709" s="14"/>
      <c r="R2709" s="14"/>
      <c r="S2709" s="14"/>
    </row>
    <row r="2710" spans="1:19">
      <c r="A2710" s="14"/>
      <c r="B2710" s="14"/>
      <c r="C2710" s="14"/>
      <c r="D2710" s="14"/>
      <c r="E2710" s="14"/>
      <c r="F2710" s="14"/>
      <c r="G2710" s="14"/>
      <c r="H2710" s="14"/>
      <c r="I2710" s="14"/>
      <c r="J2710" s="14"/>
      <c r="K2710" s="14"/>
      <c r="L2710" s="14"/>
      <c r="M2710" s="14"/>
      <c r="N2710" s="14"/>
      <c r="O2710" s="14"/>
      <c r="P2710" s="14"/>
      <c r="Q2710" s="14"/>
      <c r="R2710" s="14"/>
      <c r="S2710" s="14"/>
    </row>
    <row r="2711" spans="1:19">
      <c r="A2711" s="14"/>
      <c r="B2711" s="14"/>
      <c r="C2711" s="14"/>
      <c r="D2711" s="14"/>
      <c r="E2711" s="14"/>
      <c r="F2711" s="14"/>
      <c r="G2711" s="14"/>
      <c r="H2711" s="14"/>
      <c r="I2711" s="14"/>
      <c r="J2711" s="14"/>
      <c r="K2711" s="14"/>
      <c r="L2711" s="14"/>
      <c r="M2711" s="14"/>
      <c r="N2711" s="14"/>
      <c r="O2711" s="14"/>
      <c r="P2711" s="14"/>
      <c r="Q2711" s="14"/>
      <c r="R2711" s="14"/>
      <c r="S2711" s="14"/>
    </row>
    <row r="2712" spans="1:19">
      <c r="A2712" s="14"/>
      <c r="B2712" s="14"/>
      <c r="C2712" s="14"/>
      <c r="D2712" s="14"/>
      <c r="E2712" s="14"/>
      <c r="F2712" s="14"/>
      <c r="G2712" s="14"/>
      <c r="H2712" s="14"/>
      <c r="I2712" s="14"/>
      <c r="J2712" s="14"/>
      <c r="K2712" s="14"/>
      <c r="L2712" s="14"/>
      <c r="M2712" s="14"/>
      <c r="N2712" s="14"/>
      <c r="O2712" s="14"/>
      <c r="P2712" s="14"/>
      <c r="Q2712" s="14"/>
      <c r="R2712" s="14"/>
      <c r="S2712" s="14"/>
    </row>
    <row r="2713" spans="1:19">
      <c r="A2713" s="14"/>
      <c r="B2713" s="14"/>
      <c r="C2713" s="14"/>
      <c r="D2713" s="14"/>
      <c r="E2713" s="14"/>
      <c r="F2713" s="14"/>
      <c r="G2713" s="14"/>
      <c r="H2713" s="14"/>
      <c r="I2713" s="14"/>
      <c r="J2713" s="14"/>
      <c r="K2713" s="14"/>
      <c r="L2713" s="14"/>
      <c r="M2713" s="14"/>
      <c r="N2713" s="14"/>
      <c r="O2713" s="14"/>
      <c r="P2713" s="14"/>
      <c r="Q2713" s="14"/>
      <c r="R2713" s="14"/>
      <c r="S2713" s="14"/>
    </row>
    <row r="2714" spans="1:19">
      <c r="A2714" s="14"/>
      <c r="B2714" s="14"/>
      <c r="C2714" s="14"/>
      <c r="D2714" s="14"/>
      <c r="E2714" s="14"/>
      <c r="F2714" s="14"/>
      <c r="G2714" s="14"/>
      <c r="H2714" s="14"/>
      <c r="I2714" s="14"/>
      <c r="J2714" s="14"/>
      <c r="K2714" s="14"/>
      <c r="L2714" s="14"/>
      <c r="M2714" s="14"/>
      <c r="N2714" s="14"/>
      <c r="O2714" s="14"/>
      <c r="P2714" s="14"/>
      <c r="Q2714" s="14"/>
      <c r="R2714" s="14"/>
      <c r="S2714" s="14"/>
    </row>
    <row r="2715" spans="1:19">
      <c r="A2715" s="14"/>
      <c r="B2715" s="14"/>
      <c r="C2715" s="14"/>
      <c r="D2715" s="14"/>
      <c r="E2715" s="14"/>
      <c r="F2715" s="14"/>
      <c r="G2715" s="14"/>
      <c r="H2715" s="14"/>
      <c r="I2715" s="14"/>
      <c r="J2715" s="14"/>
      <c r="K2715" s="14"/>
      <c r="L2715" s="14"/>
      <c r="M2715" s="14"/>
      <c r="N2715" s="14"/>
      <c r="O2715" s="14"/>
      <c r="P2715" s="14"/>
      <c r="Q2715" s="14"/>
      <c r="R2715" s="14"/>
      <c r="S2715" s="14"/>
    </row>
    <row r="2716" spans="1:19">
      <c r="A2716" s="14"/>
      <c r="B2716" s="14"/>
      <c r="C2716" s="14"/>
      <c r="D2716" s="14"/>
      <c r="E2716" s="14"/>
      <c r="F2716" s="14"/>
      <c r="G2716" s="14"/>
      <c r="H2716" s="14"/>
      <c r="I2716" s="14"/>
      <c r="J2716" s="14"/>
      <c r="K2716" s="14"/>
      <c r="L2716" s="14"/>
      <c r="M2716" s="14"/>
      <c r="N2716" s="14"/>
      <c r="O2716" s="14"/>
      <c r="P2716" s="14"/>
      <c r="Q2716" s="14"/>
      <c r="R2716" s="14"/>
      <c r="S2716" s="14"/>
    </row>
    <row r="2717" spans="1:19">
      <c r="A2717" s="14"/>
      <c r="B2717" s="14"/>
      <c r="C2717" s="14"/>
      <c r="D2717" s="14"/>
      <c r="E2717" s="14"/>
      <c r="F2717" s="14"/>
      <c r="G2717" s="14"/>
      <c r="H2717" s="14"/>
      <c r="I2717" s="14"/>
      <c r="J2717" s="14"/>
      <c r="K2717" s="14"/>
      <c r="L2717" s="14"/>
      <c r="M2717" s="14"/>
      <c r="N2717" s="14"/>
      <c r="O2717" s="14"/>
      <c r="P2717" s="14"/>
      <c r="Q2717" s="14"/>
      <c r="R2717" s="14"/>
      <c r="S2717" s="14"/>
    </row>
    <row r="2718" spans="1:19">
      <c r="A2718" s="14"/>
      <c r="B2718" s="14"/>
      <c r="C2718" s="14"/>
      <c r="D2718" s="14"/>
      <c r="E2718" s="14"/>
      <c r="F2718" s="14"/>
      <c r="G2718" s="14"/>
      <c r="H2718" s="14"/>
      <c r="I2718" s="14"/>
      <c r="J2718" s="14"/>
      <c r="K2718" s="14"/>
      <c r="L2718" s="14"/>
      <c r="M2718" s="14"/>
      <c r="N2718" s="14"/>
      <c r="O2718" s="14"/>
      <c r="P2718" s="14"/>
      <c r="Q2718" s="14"/>
      <c r="R2718" s="14"/>
      <c r="S2718" s="14"/>
    </row>
    <row r="2719" spans="1:19">
      <c r="A2719" s="14"/>
      <c r="B2719" s="14"/>
      <c r="C2719" s="14"/>
      <c r="D2719" s="14"/>
      <c r="E2719" s="14"/>
      <c r="F2719" s="14"/>
      <c r="G2719" s="14"/>
      <c r="H2719" s="14"/>
      <c r="I2719" s="14"/>
      <c r="J2719" s="14"/>
      <c r="K2719" s="14"/>
      <c r="L2719" s="14"/>
      <c r="M2719" s="14"/>
      <c r="N2719" s="14"/>
      <c r="O2719" s="14"/>
      <c r="P2719" s="14"/>
      <c r="Q2719" s="14"/>
      <c r="R2719" s="14"/>
      <c r="S2719" s="14"/>
    </row>
    <row r="2720" spans="1:19">
      <c r="A2720" s="14"/>
      <c r="B2720" s="14"/>
      <c r="C2720" s="14"/>
      <c r="D2720" s="14"/>
      <c r="E2720" s="14"/>
      <c r="F2720" s="14"/>
      <c r="G2720" s="14"/>
      <c r="H2720" s="14"/>
      <c r="I2720" s="14"/>
      <c r="J2720" s="14"/>
      <c r="K2720" s="14"/>
      <c r="L2720" s="14"/>
      <c r="M2720" s="14"/>
      <c r="N2720" s="14"/>
      <c r="O2720" s="14"/>
      <c r="P2720" s="14"/>
      <c r="Q2720" s="14"/>
      <c r="R2720" s="14"/>
      <c r="S2720" s="14"/>
    </row>
    <row r="2721" spans="1:19">
      <c r="A2721" s="14"/>
      <c r="B2721" s="14"/>
      <c r="C2721" s="14"/>
      <c r="D2721" s="14"/>
      <c r="E2721" s="14"/>
      <c r="F2721" s="14"/>
      <c r="G2721" s="14"/>
      <c r="H2721" s="14"/>
      <c r="I2721" s="14"/>
      <c r="J2721" s="14"/>
      <c r="K2721" s="14"/>
      <c r="L2721" s="14"/>
      <c r="M2721" s="14"/>
      <c r="N2721" s="14"/>
      <c r="O2721" s="14"/>
      <c r="P2721" s="14"/>
      <c r="Q2721" s="14"/>
      <c r="R2721" s="14"/>
      <c r="S2721" s="14"/>
    </row>
    <row r="2722" spans="1:19">
      <c r="A2722" s="14"/>
      <c r="B2722" s="14"/>
      <c r="C2722" s="14"/>
      <c r="D2722" s="14"/>
      <c r="E2722" s="14"/>
      <c r="F2722" s="14"/>
      <c r="G2722" s="14"/>
      <c r="H2722" s="14"/>
      <c r="I2722" s="14"/>
      <c r="J2722" s="14"/>
      <c r="K2722" s="14"/>
      <c r="L2722" s="14"/>
      <c r="M2722" s="14"/>
      <c r="N2722" s="14"/>
      <c r="O2722" s="14"/>
      <c r="P2722" s="14"/>
      <c r="Q2722" s="14"/>
      <c r="R2722" s="14"/>
      <c r="S2722" s="14"/>
    </row>
    <row r="2723" spans="1:19">
      <c r="A2723" s="14"/>
      <c r="B2723" s="14"/>
      <c r="C2723" s="14"/>
      <c r="D2723" s="14"/>
      <c r="E2723" s="14"/>
      <c r="F2723" s="14"/>
      <c r="G2723" s="14"/>
      <c r="H2723" s="14"/>
      <c r="I2723" s="14"/>
      <c r="J2723" s="14"/>
      <c r="K2723" s="14"/>
      <c r="L2723" s="14"/>
      <c r="M2723" s="14"/>
      <c r="N2723" s="14"/>
      <c r="O2723" s="14"/>
      <c r="P2723" s="14"/>
      <c r="Q2723" s="14"/>
      <c r="R2723" s="14"/>
      <c r="S2723" s="14"/>
    </row>
    <row r="2724" spans="1:19">
      <c r="A2724" s="14"/>
      <c r="B2724" s="14"/>
      <c r="C2724" s="14"/>
      <c r="D2724" s="14"/>
      <c r="E2724" s="14"/>
      <c r="F2724" s="14"/>
      <c r="G2724" s="14"/>
      <c r="H2724" s="14"/>
      <c r="I2724" s="14"/>
      <c r="J2724" s="14"/>
      <c r="K2724" s="14"/>
      <c r="L2724" s="14"/>
      <c r="M2724" s="14"/>
      <c r="N2724" s="14"/>
      <c r="O2724" s="14"/>
      <c r="P2724" s="14"/>
      <c r="Q2724" s="14"/>
      <c r="R2724" s="14"/>
      <c r="S2724" s="14"/>
    </row>
    <row r="2725" spans="1:19">
      <c r="A2725" s="14"/>
      <c r="B2725" s="14"/>
      <c r="C2725" s="14"/>
      <c r="D2725" s="14"/>
      <c r="E2725" s="14"/>
      <c r="F2725" s="14"/>
      <c r="G2725" s="14"/>
      <c r="H2725" s="14"/>
      <c r="I2725" s="14"/>
      <c r="J2725" s="14"/>
      <c r="K2725" s="14"/>
      <c r="L2725" s="14"/>
      <c r="M2725" s="14"/>
      <c r="N2725" s="14"/>
      <c r="O2725" s="14"/>
      <c r="P2725" s="14"/>
      <c r="Q2725" s="14"/>
      <c r="R2725" s="14"/>
      <c r="S2725" s="14"/>
    </row>
    <row r="2726" spans="1:19">
      <c r="A2726" s="14"/>
      <c r="B2726" s="14"/>
      <c r="C2726" s="14"/>
      <c r="D2726" s="14"/>
      <c r="E2726" s="14"/>
      <c r="F2726" s="14"/>
      <c r="G2726" s="14"/>
      <c r="H2726" s="14"/>
      <c r="I2726" s="14"/>
      <c r="J2726" s="14"/>
      <c r="K2726" s="14"/>
      <c r="L2726" s="14"/>
      <c r="M2726" s="14"/>
      <c r="N2726" s="14"/>
      <c r="O2726" s="14"/>
      <c r="P2726" s="14"/>
      <c r="Q2726" s="14"/>
      <c r="R2726" s="14"/>
      <c r="S2726" s="14"/>
    </row>
    <row r="2727" spans="1:19">
      <c r="A2727" s="14"/>
      <c r="B2727" s="14"/>
      <c r="C2727" s="14"/>
      <c r="D2727" s="14"/>
      <c r="E2727" s="14"/>
      <c r="F2727" s="14"/>
      <c r="G2727" s="14"/>
      <c r="H2727" s="14"/>
      <c r="I2727" s="14"/>
      <c r="J2727" s="14"/>
      <c r="K2727" s="14"/>
      <c r="L2727" s="14"/>
      <c r="M2727" s="14"/>
      <c r="N2727" s="14"/>
      <c r="O2727" s="14"/>
      <c r="P2727" s="14"/>
      <c r="Q2727" s="14"/>
      <c r="R2727" s="14"/>
      <c r="S2727" s="14"/>
    </row>
    <row r="2728" spans="1:19">
      <c r="A2728" s="14"/>
      <c r="B2728" s="14"/>
      <c r="C2728" s="14"/>
      <c r="D2728" s="14"/>
      <c r="E2728" s="14"/>
      <c r="F2728" s="14"/>
      <c r="G2728" s="14"/>
      <c r="H2728" s="14"/>
      <c r="I2728" s="14"/>
      <c r="J2728" s="14"/>
      <c r="K2728" s="14"/>
      <c r="L2728" s="14"/>
      <c r="M2728" s="14"/>
      <c r="N2728" s="14"/>
      <c r="O2728" s="14"/>
      <c r="P2728" s="14"/>
      <c r="Q2728" s="14"/>
      <c r="R2728" s="14"/>
      <c r="S2728" s="14"/>
    </row>
    <row r="2729" spans="1:19">
      <c r="A2729" s="14"/>
      <c r="B2729" s="14"/>
      <c r="C2729" s="14"/>
      <c r="D2729" s="14"/>
      <c r="E2729" s="14"/>
      <c r="F2729" s="14"/>
      <c r="G2729" s="14"/>
      <c r="H2729" s="14"/>
      <c r="I2729" s="14"/>
      <c r="J2729" s="14"/>
      <c r="K2729" s="14"/>
      <c r="L2729" s="14"/>
      <c r="M2729" s="14"/>
      <c r="N2729" s="14"/>
      <c r="O2729" s="14"/>
      <c r="P2729" s="14"/>
      <c r="Q2729" s="14"/>
      <c r="R2729" s="14"/>
      <c r="S2729" s="14"/>
    </row>
    <row r="2730" spans="1:19">
      <c r="A2730" s="14"/>
      <c r="B2730" s="14"/>
      <c r="C2730" s="14"/>
      <c r="D2730" s="14"/>
      <c r="E2730" s="14"/>
      <c r="F2730" s="14"/>
      <c r="G2730" s="14"/>
      <c r="H2730" s="14"/>
      <c r="I2730" s="14"/>
      <c r="J2730" s="14"/>
      <c r="K2730" s="14"/>
      <c r="L2730" s="14"/>
      <c r="M2730" s="14"/>
      <c r="N2730" s="14"/>
      <c r="O2730" s="14"/>
      <c r="P2730" s="14"/>
      <c r="Q2730" s="14"/>
      <c r="R2730" s="14"/>
      <c r="S2730" s="14"/>
    </row>
    <row r="2731" spans="1:19">
      <c r="A2731" s="14"/>
      <c r="B2731" s="14"/>
      <c r="C2731" s="14"/>
      <c r="D2731" s="14"/>
      <c r="E2731" s="14"/>
      <c r="F2731" s="14"/>
      <c r="G2731" s="14"/>
      <c r="H2731" s="14"/>
      <c r="I2731" s="14"/>
      <c r="J2731" s="14"/>
      <c r="K2731" s="14"/>
      <c r="L2731" s="14"/>
      <c r="M2731" s="14"/>
      <c r="N2731" s="14"/>
      <c r="O2731" s="14"/>
      <c r="P2731" s="14"/>
      <c r="Q2731" s="14"/>
      <c r="R2731" s="14"/>
      <c r="S2731" s="14"/>
    </row>
    <row r="2732" spans="1:19">
      <c r="A2732" s="14"/>
      <c r="B2732" s="14"/>
      <c r="C2732" s="14"/>
      <c r="D2732" s="14"/>
      <c r="E2732" s="14"/>
      <c r="F2732" s="14"/>
      <c r="G2732" s="14"/>
      <c r="H2732" s="14"/>
      <c r="I2732" s="14"/>
      <c r="J2732" s="14"/>
      <c r="K2732" s="14"/>
      <c r="L2732" s="14"/>
      <c r="M2732" s="14"/>
      <c r="N2732" s="14"/>
      <c r="O2732" s="14"/>
      <c r="P2732" s="14"/>
      <c r="Q2732" s="14"/>
      <c r="R2732" s="14"/>
      <c r="S2732" s="14"/>
    </row>
    <row r="2733" spans="1:19">
      <c r="A2733" s="14"/>
      <c r="B2733" s="14"/>
      <c r="C2733" s="14"/>
      <c r="D2733" s="14"/>
      <c r="E2733" s="14"/>
      <c r="F2733" s="14"/>
      <c r="G2733" s="14"/>
      <c r="H2733" s="14"/>
      <c r="I2733" s="14"/>
      <c r="J2733" s="14"/>
      <c r="K2733" s="14"/>
      <c r="L2733" s="14"/>
      <c r="M2733" s="14"/>
      <c r="N2733" s="14"/>
      <c r="O2733" s="14"/>
      <c r="P2733" s="14"/>
      <c r="Q2733" s="14"/>
      <c r="R2733" s="14"/>
      <c r="S2733" s="14"/>
    </row>
    <row r="2734" spans="1:19">
      <c r="A2734" s="14"/>
      <c r="B2734" s="14"/>
      <c r="C2734" s="14"/>
      <c r="D2734" s="14"/>
      <c r="E2734" s="14"/>
      <c r="F2734" s="14"/>
      <c r="G2734" s="14"/>
      <c r="H2734" s="14"/>
      <c r="I2734" s="14"/>
      <c r="J2734" s="14"/>
      <c r="K2734" s="14"/>
      <c r="L2734" s="14"/>
      <c r="M2734" s="14"/>
      <c r="N2734" s="14"/>
      <c r="O2734" s="14"/>
      <c r="P2734" s="14"/>
      <c r="Q2734" s="14"/>
      <c r="R2734" s="14"/>
      <c r="S2734" s="14"/>
    </row>
    <row r="2735" spans="1:19">
      <c r="A2735" s="14"/>
      <c r="B2735" s="14"/>
      <c r="C2735" s="14"/>
      <c r="D2735" s="14"/>
      <c r="E2735" s="14"/>
      <c r="F2735" s="14"/>
      <c r="G2735" s="14"/>
      <c r="H2735" s="14"/>
      <c r="I2735" s="14"/>
      <c r="J2735" s="14"/>
      <c r="K2735" s="14"/>
      <c r="L2735" s="14"/>
      <c r="M2735" s="14"/>
      <c r="N2735" s="14"/>
      <c r="O2735" s="14"/>
      <c r="P2735" s="14"/>
      <c r="Q2735" s="14"/>
      <c r="R2735" s="14"/>
      <c r="S2735" s="14"/>
    </row>
    <row r="2736" spans="1:19">
      <c r="A2736" s="14"/>
      <c r="B2736" s="14"/>
      <c r="C2736" s="14"/>
      <c r="D2736" s="14"/>
      <c r="E2736" s="14"/>
      <c r="F2736" s="14"/>
      <c r="G2736" s="14"/>
      <c r="H2736" s="14"/>
      <c r="I2736" s="14"/>
      <c r="J2736" s="14"/>
      <c r="K2736" s="14"/>
      <c r="L2736" s="14"/>
      <c r="M2736" s="14"/>
      <c r="N2736" s="14"/>
      <c r="O2736" s="14"/>
      <c r="P2736" s="14"/>
      <c r="Q2736" s="14"/>
      <c r="R2736" s="14"/>
      <c r="S2736" s="14"/>
    </row>
    <row r="2737" spans="1:19">
      <c r="A2737" s="14"/>
      <c r="B2737" s="14"/>
      <c r="C2737" s="14"/>
      <c r="D2737" s="14"/>
      <c r="E2737" s="14"/>
      <c r="F2737" s="14"/>
      <c r="G2737" s="14"/>
      <c r="H2737" s="14"/>
      <c r="I2737" s="14"/>
      <c r="J2737" s="14"/>
      <c r="K2737" s="14"/>
      <c r="L2737" s="14"/>
      <c r="M2737" s="14"/>
      <c r="N2737" s="14"/>
      <c r="O2737" s="14"/>
      <c r="P2737" s="14"/>
      <c r="Q2737" s="14"/>
      <c r="R2737" s="14"/>
      <c r="S2737" s="14"/>
    </row>
    <row r="2738" spans="1:19">
      <c r="A2738" s="14"/>
      <c r="B2738" s="14"/>
      <c r="C2738" s="14"/>
      <c r="D2738" s="14"/>
      <c r="E2738" s="14"/>
      <c r="F2738" s="14"/>
      <c r="G2738" s="14"/>
      <c r="H2738" s="14"/>
      <c r="I2738" s="14"/>
      <c r="J2738" s="14"/>
      <c r="K2738" s="14"/>
      <c r="L2738" s="14"/>
      <c r="M2738" s="14"/>
      <c r="N2738" s="14"/>
      <c r="O2738" s="14"/>
      <c r="P2738" s="14"/>
      <c r="Q2738" s="14"/>
      <c r="R2738" s="14"/>
      <c r="S2738" s="14"/>
    </row>
    <row r="2739" spans="1:19">
      <c r="A2739" s="14"/>
      <c r="B2739" s="14"/>
      <c r="C2739" s="14"/>
      <c r="D2739" s="14"/>
      <c r="E2739" s="14"/>
      <c r="F2739" s="14"/>
      <c r="G2739" s="14"/>
      <c r="H2739" s="14"/>
      <c r="I2739" s="14"/>
      <c r="J2739" s="14"/>
      <c r="K2739" s="14"/>
      <c r="L2739" s="14"/>
      <c r="M2739" s="14"/>
      <c r="N2739" s="14"/>
      <c r="O2739" s="14"/>
      <c r="P2739" s="14"/>
      <c r="Q2739" s="14"/>
      <c r="R2739" s="14"/>
      <c r="S2739" s="14"/>
    </row>
    <row r="2740" spans="1:19">
      <c r="A2740" s="14"/>
      <c r="B2740" s="14"/>
      <c r="C2740" s="14"/>
      <c r="D2740" s="14"/>
      <c r="E2740" s="14"/>
      <c r="F2740" s="14"/>
      <c r="G2740" s="14"/>
      <c r="H2740" s="14"/>
      <c r="I2740" s="14"/>
      <c r="J2740" s="14"/>
      <c r="K2740" s="14"/>
      <c r="L2740" s="14"/>
      <c r="M2740" s="14"/>
      <c r="N2740" s="14"/>
      <c r="O2740" s="14"/>
      <c r="P2740" s="14"/>
      <c r="Q2740" s="14"/>
      <c r="R2740" s="14"/>
      <c r="S2740" s="14"/>
    </row>
    <row r="2741" spans="1:19">
      <c r="A2741" s="14"/>
      <c r="B2741" s="14"/>
      <c r="C2741" s="14"/>
      <c r="D2741" s="14"/>
      <c r="E2741" s="14"/>
      <c r="F2741" s="14"/>
      <c r="G2741" s="14"/>
      <c r="H2741" s="14"/>
      <c r="I2741" s="14"/>
      <c r="J2741" s="14"/>
      <c r="K2741" s="14"/>
      <c r="L2741" s="14"/>
      <c r="M2741" s="14"/>
      <c r="N2741" s="14"/>
      <c r="O2741" s="14"/>
      <c r="P2741" s="14"/>
      <c r="Q2741" s="14"/>
      <c r="R2741" s="14"/>
      <c r="S2741" s="14"/>
    </row>
    <row r="2742" spans="1:19">
      <c r="A2742" s="14"/>
      <c r="B2742" s="14"/>
      <c r="C2742" s="14"/>
      <c r="D2742" s="14"/>
      <c r="E2742" s="14"/>
      <c r="F2742" s="14"/>
      <c r="G2742" s="14"/>
      <c r="H2742" s="14"/>
      <c r="I2742" s="14"/>
      <c r="J2742" s="14"/>
      <c r="K2742" s="14"/>
      <c r="L2742" s="14"/>
      <c r="M2742" s="14"/>
      <c r="N2742" s="14"/>
      <c r="O2742" s="14"/>
      <c r="P2742" s="14"/>
      <c r="Q2742" s="14"/>
      <c r="R2742" s="14"/>
      <c r="S2742" s="14"/>
    </row>
    <row r="2743" spans="1:19">
      <c r="A2743" s="14"/>
      <c r="B2743" s="14"/>
      <c r="C2743" s="14"/>
      <c r="D2743" s="14"/>
      <c r="E2743" s="14"/>
      <c r="F2743" s="14"/>
      <c r="G2743" s="14"/>
      <c r="H2743" s="14"/>
      <c r="I2743" s="14"/>
      <c r="J2743" s="14"/>
      <c r="K2743" s="14"/>
      <c r="L2743" s="14"/>
      <c r="M2743" s="14"/>
      <c r="N2743" s="14"/>
      <c r="O2743" s="14"/>
      <c r="P2743" s="14"/>
      <c r="Q2743" s="14"/>
      <c r="R2743" s="14"/>
      <c r="S2743" s="14"/>
    </row>
    <row r="2744" spans="1:19">
      <c r="A2744" s="14"/>
      <c r="B2744" s="14"/>
      <c r="C2744" s="14"/>
      <c r="D2744" s="14"/>
      <c r="E2744" s="14"/>
      <c r="F2744" s="14"/>
      <c r="G2744" s="14"/>
      <c r="H2744" s="14"/>
      <c r="I2744" s="14"/>
      <c r="J2744" s="14"/>
      <c r="K2744" s="14"/>
      <c r="L2744" s="14"/>
      <c r="M2744" s="14"/>
      <c r="N2744" s="14"/>
      <c r="O2744" s="14"/>
      <c r="P2744" s="14"/>
      <c r="Q2744" s="14"/>
      <c r="R2744" s="14"/>
      <c r="S2744" s="14"/>
    </row>
    <row r="2745" spans="1:19">
      <c r="A2745" s="14"/>
      <c r="B2745" s="14"/>
      <c r="C2745" s="14"/>
      <c r="D2745" s="14"/>
      <c r="E2745" s="14"/>
      <c r="F2745" s="14"/>
      <c r="G2745" s="14"/>
      <c r="H2745" s="14"/>
      <c r="I2745" s="14"/>
      <c r="J2745" s="14"/>
      <c r="K2745" s="14"/>
      <c r="L2745" s="14"/>
      <c r="M2745" s="14"/>
      <c r="N2745" s="14"/>
      <c r="O2745" s="14"/>
      <c r="P2745" s="14"/>
      <c r="Q2745" s="14"/>
      <c r="R2745" s="14"/>
      <c r="S2745" s="14"/>
    </row>
    <row r="2746" spans="1:19">
      <c r="A2746" s="14"/>
      <c r="B2746" s="14"/>
      <c r="C2746" s="14"/>
      <c r="D2746" s="14"/>
      <c r="E2746" s="14"/>
      <c r="F2746" s="14"/>
      <c r="G2746" s="14"/>
      <c r="H2746" s="14"/>
      <c r="I2746" s="14"/>
      <c r="J2746" s="14"/>
      <c r="K2746" s="14"/>
      <c r="L2746" s="14"/>
      <c r="M2746" s="14"/>
      <c r="N2746" s="14"/>
      <c r="O2746" s="14"/>
      <c r="P2746" s="14"/>
      <c r="Q2746" s="14"/>
      <c r="R2746" s="14"/>
      <c r="S2746" s="14"/>
    </row>
    <row r="2747" spans="1:19">
      <c r="A2747" s="14"/>
      <c r="B2747" s="14"/>
      <c r="C2747" s="14"/>
      <c r="D2747" s="14"/>
      <c r="E2747" s="14"/>
      <c r="F2747" s="14"/>
      <c r="G2747" s="14"/>
      <c r="H2747" s="14"/>
      <c r="I2747" s="14"/>
      <c r="J2747" s="14"/>
      <c r="K2747" s="14"/>
      <c r="L2747" s="14"/>
      <c r="M2747" s="14"/>
      <c r="N2747" s="14"/>
      <c r="O2747" s="14"/>
      <c r="P2747" s="14"/>
      <c r="Q2747" s="14"/>
      <c r="R2747" s="14"/>
      <c r="S2747" s="14"/>
    </row>
    <row r="2748" spans="1:19">
      <c r="A2748" s="14"/>
      <c r="B2748" s="14"/>
      <c r="C2748" s="14"/>
      <c r="D2748" s="14"/>
      <c r="E2748" s="14"/>
      <c r="F2748" s="14"/>
      <c r="G2748" s="14"/>
      <c r="H2748" s="14"/>
      <c r="I2748" s="14"/>
      <c r="J2748" s="14"/>
      <c r="K2748" s="14"/>
      <c r="L2748" s="14"/>
      <c r="M2748" s="14"/>
      <c r="N2748" s="14"/>
      <c r="O2748" s="14"/>
      <c r="P2748" s="14"/>
      <c r="Q2748" s="14"/>
      <c r="R2748" s="14"/>
      <c r="S2748" s="14"/>
    </row>
    <row r="2749" spans="1:19">
      <c r="A2749" s="14"/>
      <c r="B2749" s="14"/>
      <c r="C2749" s="14"/>
      <c r="D2749" s="14"/>
      <c r="E2749" s="14"/>
      <c r="F2749" s="14"/>
      <c r="G2749" s="14"/>
      <c r="H2749" s="14"/>
      <c r="I2749" s="14"/>
      <c r="J2749" s="14"/>
      <c r="K2749" s="14"/>
      <c r="L2749" s="14"/>
      <c r="M2749" s="14"/>
      <c r="N2749" s="14"/>
      <c r="O2749" s="14"/>
      <c r="P2749" s="14"/>
      <c r="Q2749" s="14"/>
      <c r="R2749" s="14"/>
      <c r="S2749" s="14"/>
    </row>
    <row r="2750" spans="1:19">
      <c r="A2750" s="14"/>
      <c r="B2750" s="14"/>
      <c r="C2750" s="14"/>
      <c r="D2750" s="14"/>
      <c r="E2750" s="14"/>
      <c r="F2750" s="14"/>
      <c r="G2750" s="14"/>
      <c r="H2750" s="14"/>
      <c r="I2750" s="14"/>
      <c r="J2750" s="14"/>
      <c r="K2750" s="14"/>
      <c r="L2750" s="14"/>
      <c r="M2750" s="14"/>
      <c r="N2750" s="14"/>
      <c r="O2750" s="14"/>
      <c r="P2750" s="14"/>
      <c r="Q2750" s="14"/>
      <c r="R2750" s="14"/>
      <c r="S2750" s="14"/>
    </row>
    <row r="2751" spans="1:19">
      <c r="A2751" s="14"/>
      <c r="B2751" s="14"/>
      <c r="C2751" s="14"/>
      <c r="D2751" s="14"/>
      <c r="E2751" s="14"/>
      <c r="F2751" s="14"/>
      <c r="G2751" s="14"/>
      <c r="H2751" s="14"/>
      <c r="I2751" s="14"/>
      <c r="J2751" s="14"/>
      <c r="K2751" s="14"/>
      <c r="L2751" s="14"/>
      <c r="M2751" s="14"/>
      <c r="N2751" s="14"/>
      <c r="O2751" s="14"/>
      <c r="P2751" s="14"/>
      <c r="Q2751" s="14"/>
      <c r="R2751" s="14"/>
      <c r="S2751" s="14"/>
    </row>
    <row r="2752" spans="1:19">
      <c r="A2752" s="14"/>
      <c r="B2752" s="14"/>
      <c r="C2752" s="14"/>
      <c r="D2752" s="14"/>
      <c r="E2752" s="14"/>
      <c r="F2752" s="14"/>
      <c r="G2752" s="14"/>
      <c r="H2752" s="14"/>
      <c r="I2752" s="14"/>
      <c r="J2752" s="14"/>
      <c r="K2752" s="14"/>
      <c r="L2752" s="14"/>
      <c r="M2752" s="14"/>
      <c r="N2752" s="14"/>
      <c r="O2752" s="14"/>
      <c r="P2752" s="14"/>
      <c r="Q2752" s="14"/>
      <c r="R2752" s="14"/>
      <c r="S2752" s="14"/>
    </row>
    <row r="2753" spans="1:19">
      <c r="A2753" s="14"/>
      <c r="B2753" s="14"/>
      <c r="C2753" s="14"/>
      <c r="D2753" s="14"/>
      <c r="E2753" s="14"/>
      <c r="F2753" s="14"/>
      <c r="G2753" s="14"/>
      <c r="H2753" s="14"/>
      <c r="I2753" s="14"/>
      <c r="J2753" s="14"/>
      <c r="K2753" s="14"/>
      <c r="L2753" s="14"/>
      <c r="M2753" s="14"/>
      <c r="N2753" s="14"/>
      <c r="O2753" s="14"/>
      <c r="P2753" s="14"/>
      <c r="Q2753" s="14"/>
      <c r="R2753" s="14"/>
      <c r="S2753" s="14"/>
    </row>
    <row r="2754" spans="1:19">
      <c r="A2754" s="14"/>
      <c r="B2754" s="14"/>
      <c r="C2754" s="14"/>
      <c r="D2754" s="14"/>
      <c r="E2754" s="14"/>
      <c r="F2754" s="14"/>
      <c r="G2754" s="14"/>
      <c r="H2754" s="14"/>
      <c r="I2754" s="14"/>
      <c r="J2754" s="14"/>
      <c r="K2754" s="14"/>
      <c r="L2754" s="14"/>
      <c r="M2754" s="14"/>
      <c r="N2754" s="14"/>
      <c r="O2754" s="14"/>
      <c r="P2754" s="14"/>
      <c r="Q2754" s="14"/>
      <c r="R2754" s="14"/>
      <c r="S2754" s="14"/>
    </row>
    <row r="2755" spans="1:19">
      <c r="A2755" s="14"/>
      <c r="B2755" s="14"/>
      <c r="C2755" s="14"/>
      <c r="D2755" s="14"/>
      <c r="E2755" s="14"/>
      <c r="F2755" s="14"/>
      <c r="G2755" s="14"/>
      <c r="H2755" s="14"/>
      <c r="I2755" s="14"/>
      <c r="J2755" s="14"/>
      <c r="K2755" s="14"/>
      <c r="L2755" s="14"/>
      <c r="M2755" s="14"/>
      <c r="N2755" s="14"/>
      <c r="O2755" s="14"/>
      <c r="P2755" s="14"/>
      <c r="Q2755" s="14"/>
      <c r="R2755" s="14"/>
      <c r="S2755" s="14"/>
    </row>
    <row r="2756" spans="1:19">
      <c r="A2756" s="14"/>
      <c r="B2756" s="14"/>
      <c r="C2756" s="14"/>
      <c r="D2756" s="14"/>
      <c r="E2756" s="14"/>
      <c r="F2756" s="14"/>
      <c r="G2756" s="14"/>
      <c r="H2756" s="14"/>
      <c r="I2756" s="14"/>
      <c r="J2756" s="14"/>
      <c r="K2756" s="14"/>
      <c r="L2756" s="14"/>
      <c r="M2756" s="14"/>
      <c r="N2756" s="14"/>
      <c r="O2756" s="14"/>
      <c r="P2756" s="14"/>
      <c r="Q2756" s="14"/>
      <c r="R2756" s="14"/>
      <c r="S2756" s="14"/>
    </row>
    <row r="2757" spans="1:19">
      <c r="A2757" s="14"/>
      <c r="B2757" s="14"/>
      <c r="C2757" s="14"/>
      <c r="D2757" s="14"/>
      <c r="E2757" s="14"/>
      <c r="F2757" s="14"/>
      <c r="G2757" s="14"/>
      <c r="H2757" s="14"/>
      <c r="I2757" s="14"/>
      <c r="J2757" s="14"/>
      <c r="K2757" s="14"/>
      <c r="L2757" s="14"/>
      <c r="M2757" s="14"/>
      <c r="N2757" s="14"/>
      <c r="O2757" s="14"/>
      <c r="P2757" s="14"/>
      <c r="Q2757" s="14"/>
      <c r="R2757" s="14"/>
      <c r="S2757" s="14"/>
    </row>
    <row r="2758" spans="1:19">
      <c r="A2758" s="14"/>
      <c r="B2758" s="14"/>
      <c r="C2758" s="14"/>
      <c r="D2758" s="14"/>
      <c r="E2758" s="14"/>
      <c r="F2758" s="14"/>
      <c r="G2758" s="14"/>
      <c r="H2758" s="14"/>
      <c r="I2758" s="14"/>
      <c r="J2758" s="14"/>
      <c r="K2758" s="14"/>
      <c r="L2758" s="14"/>
      <c r="M2758" s="14"/>
      <c r="N2758" s="14"/>
      <c r="O2758" s="14"/>
      <c r="P2758" s="14"/>
      <c r="Q2758" s="14"/>
      <c r="R2758" s="14"/>
      <c r="S2758" s="14"/>
    </row>
    <row r="2759" spans="1:19">
      <c r="A2759" s="14"/>
      <c r="B2759" s="14"/>
      <c r="C2759" s="14"/>
      <c r="D2759" s="14"/>
      <c r="E2759" s="14"/>
      <c r="F2759" s="14"/>
      <c r="G2759" s="14"/>
      <c r="H2759" s="14"/>
      <c r="I2759" s="14"/>
      <c r="J2759" s="14"/>
      <c r="K2759" s="14"/>
      <c r="L2759" s="14"/>
      <c r="M2759" s="14"/>
      <c r="N2759" s="14"/>
      <c r="O2759" s="14"/>
      <c r="P2759" s="14"/>
      <c r="Q2759" s="14"/>
      <c r="R2759" s="14"/>
      <c r="S2759" s="14"/>
    </row>
    <row r="2760" spans="1:19">
      <c r="A2760" s="14"/>
      <c r="B2760" s="14"/>
      <c r="C2760" s="14"/>
      <c r="D2760" s="14"/>
      <c r="E2760" s="14"/>
      <c r="F2760" s="14"/>
      <c r="G2760" s="14"/>
      <c r="H2760" s="14"/>
      <c r="I2760" s="14"/>
      <c r="J2760" s="14"/>
      <c r="K2760" s="14"/>
      <c r="L2760" s="14"/>
      <c r="M2760" s="14"/>
      <c r="N2760" s="14"/>
      <c r="O2760" s="14"/>
      <c r="P2760" s="14"/>
      <c r="Q2760" s="14"/>
      <c r="R2760" s="14"/>
      <c r="S2760" s="14"/>
    </row>
    <row r="2761" spans="1:19">
      <c r="A2761" s="14"/>
      <c r="B2761" s="14"/>
      <c r="C2761" s="14"/>
      <c r="D2761" s="14"/>
      <c r="E2761" s="14"/>
      <c r="F2761" s="14"/>
      <c r="G2761" s="14"/>
      <c r="H2761" s="14"/>
      <c r="I2761" s="14"/>
      <c r="J2761" s="14"/>
      <c r="K2761" s="14"/>
      <c r="L2761" s="14"/>
      <c r="M2761" s="14"/>
      <c r="N2761" s="14"/>
      <c r="O2761" s="14"/>
      <c r="P2761" s="14"/>
      <c r="Q2761" s="14"/>
      <c r="R2761" s="14"/>
      <c r="S2761" s="14"/>
    </row>
    <row r="2762" spans="1:19">
      <c r="A2762" s="14"/>
      <c r="B2762" s="14"/>
      <c r="C2762" s="14"/>
      <c r="D2762" s="14"/>
      <c r="E2762" s="14"/>
      <c r="F2762" s="14"/>
      <c r="G2762" s="14"/>
      <c r="H2762" s="14"/>
      <c r="I2762" s="14"/>
      <c r="J2762" s="14"/>
      <c r="K2762" s="14"/>
      <c r="L2762" s="14"/>
      <c r="M2762" s="14"/>
      <c r="N2762" s="14"/>
      <c r="O2762" s="14"/>
      <c r="P2762" s="14"/>
      <c r="Q2762" s="14"/>
      <c r="R2762" s="14"/>
      <c r="S2762" s="14"/>
    </row>
    <row r="2763" spans="1:19">
      <c r="A2763" s="14"/>
      <c r="B2763" s="14"/>
      <c r="C2763" s="14"/>
      <c r="D2763" s="14"/>
      <c r="E2763" s="14"/>
      <c r="F2763" s="14"/>
      <c r="G2763" s="14"/>
      <c r="H2763" s="14"/>
      <c r="I2763" s="14"/>
      <c r="J2763" s="14"/>
      <c r="K2763" s="14"/>
      <c r="L2763" s="14"/>
      <c r="M2763" s="14"/>
      <c r="N2763" s="14"/>
      <c r="O2763" s="14"/>
      <c r="P2763" s="14"/>
      <c r="Q2763" s="14"/>
      <c r="R2763" s="14"/>
      <c r="S2763" s="14"/>
    </row>
    <row r="2764" spans="1:19">
      <c r="A2764" s="14"/>
      <c r="B2764" s="14"/>
      <c r="C2764" s="14"/>
      <c r="D2764" s="14"/>
      <c r="E2764" s="14"/>
      <c r="F2764" s="14"/>
      <c r="G2764" s="14"/>
      <c r="H2764" s="14"/>
      <c r="I2764" s="14"/>
      <c r="J2764" s="14"/>
      <c r="K2764" s="14"/>
      <c r="L2764" s="14"/>
      <c r="M2764" s="14"/>
      <c r="N2764" s="14"/>
      <c r="O2764" s="14"/>
      <c r="P2764" s="14"/>
      <c r="Q2764" s="14"/>
      <c r="R2764" s="14"/>
      <c r="S2764" s="14"/>
    </row>
    <row r="2765" spans="1:19">
      <c r="A2765" s="14"/>
      <c r="B2765" s="14"/>
      <c r="C2765" s="14"/>
      <c r="D2765" s="14"/>
      <c r="E2765" s="14"/>
      <c r="F2765" s="14"/>
      <c r="G2765" s="14"/>
      <c r="H2765" s="14"/>
      <c r="I2765" s="14"/>
      <c r="J2765" s="14"/>
      <c r="K2765" s="14"/>
      <c r="L2765" s="14"/>
      <c r="M2765" s="14"/>
      <c r="N2765" s="14"/>
      <c r="O2765" s="14"/>
      <c r="P2765" s="14"/>
      <c r="Q2765" s="14"/>
      <c r="R2765" s="14"/>
      <c r="S2765" s="14"/>
    </row>
    <row r="2766" spans="1:19">
      <c r="A2766" s="14"/>
      <c r="B2766" s="14"/>
      <c r="C2766" s="14"/>
      <c r="D2766" s="14"/>
      <c r="E2766" s="14"/>
      <c r="F2766" s="14"/>
      <c r="G2766" s="14"/>
      <c r="H2766" s="14"/>
      <c r="I2766" s="14"/>
      <c r="J2766" s="14"/>
      <c r="K2766" s="14"/>
      <c r="L2766" s="14"/>
      <c r="M2766" s="14"/>
      <c r="N2766" s="14"/>
      <c r="O2766" s="14"/>
      <c r="P2766" s="14"/>
      <c r="Q2766" s="14"/>
      <c r="R2766" s="14"/>
      <c r="S2766" s="14"/>
    </row>
    <row r="2767" spans="1:19">
      <c r="A2767" s="14"/>
      <c r="B2767" s="14"/>
      <c r="C2767" s="14"/>
      <c r="D2767" s="14"/>
      <c r="E2767" s="14"/>
      <c r="F2767" s="14"/>
      <c r="G2767" s="14"/>
      <c r="H2767" s="14"/>
      <c r="I2767" s="14"/>
      <c r="J2767" s="14"/>
      <c r="K2767" s="14"/>
      <c r="L2767" s="14"/>
      <c r="M2767" s="14"/>
      <c r="N2767" s="14"/>
      <c r="O2767" s="14"/>
      <c r="P2767" s="14"/>
      <c r="Q2767" s="14"/>
      <c r="R2767" s="14"/>
      <c r="S2767" s="14"/>
    </row>
    <row r="2768" spans="1:19">
      <c r="A2768" s="14"/>
      <c r="B2768" s="14"/>
      <c r="C2768" s="14"/>
      <c r="D2768" s="14"/>
      <c r="E2768" s="14"/>
      <c r="F2768" s="14"/>
      <c r="G2768" s="14"/>
      <c r="H2768" s="14"/>
      <c r="I2768" s="14"/>
      <c r="J2768" s="14"/>
      <c r="K2768" s="14"/>
      <c r="L2768" s="14"/>
      <c r="M2768" s="14"/>
      <c r="N2768" s="14"/>
      <c r="O2768" s="14"/>
      <c r="P2768" s="14"/>
      <c r="Q2768" s="14"/>
      <c r="R2768" s="14"/>
      <c r="S2768" s="14"/>
    </row>
    <row r="2769" spans="1:19">
      <c r="A2769" s="14"/>
      <c r="B2769" s="14"/>
      <c r="C2769" s="14"/>
      <c r="D2769" s="14"/>
      <c r="E2769" s="14"/>
      <c r="F2769" s="14"/>
      <c r="G2769" s="14"/>
      <c r="H2769" s="14"/>
      <c r="I2769" s="14"/>
      <c r="J2769" s="14"/>
      <c r="K2769" s="14"/>
      <c r="L2769" s="14"/>
      <c r="M2769" s="14"/>
      <c r="N2769" s="14"/>
      <c r="O2769" s="14"/>
      <c r="P2769" s="14"/>
      <c r="Q2769" s="14"/>
      <c r="R2769" s="14"/>
      <c r="S2769" s="14"/>
    </row>
    <row r="2770" spans="1:19">
      <c r="A2770" s="14"/>
      <c r="B2770" s="14"/>
      <c r="C2770" s="14"/>
      <c r="D2770" s="14"/>
      <c r="E2770" s="14"/>
      <c r="F2770" s="14"/>
      <c r="G2770" s="14"/>
      <c r="H2770" s="14"/>
      <c r="I2770" s="14"/>
      <c r="J2770" s="14"/>
      <c r="K2770" s="14"/>
      <c r="L2770" s="14"/>
      <c r="M2770" s="14"/>
      <c r="N2770" s="14"/>
      <c r="O2770" s="14"/>
      <c r="P2770" s="14"/>
      <c r="Q2770" s="14"/>
      <c r="R2770" s="14"/>
      <c r="S2770" s="14"/>
    </row>
    <row r="2771" spans="1:19">
      <c r="A2771" s="14"/>
      <c r="B2771" s="14"/>
      <c r="C2771" s="14"/>
      <c r="D2771" s="14"/>
      <c r="E2771" s="14"/>
      <c r="F2771" s="14"/>
      <c r="G2771" s="14"/>
      <c r="H2771" s="14"/>
      <c r="I2771" s="14"/>
      <c r="J2771" s="14"/>
      <c r="K2771" s="14"/>
      <c r="L2771" s="14"/>
      <c r="M2771" s="14"/>
      <c r="N2771" s="14"/>
      <c r="O2771" s="14"/>
      <c r="P2771" s="14"/>
      <c r="Q2771" s="14"/>
      <c r="R2771" s="14"/>
      <c r="S2771" s="14"/>
    </row>
    <row r="2772" spans="1:19">
      <c r="A2772" s="14"/>
      <c r="B2772" s="14"/>
      <c r="C2772" s="14"/>
      <c r="D2772" s="14"/>
      <c r="E2772" s="14"/>
      <c r="F2772" s="14"/>
      <c r="G2772" s="14"/>
      <c r="H2772" s="14"/>
      <c r="I2772" s="14"/>
      <c r="J2772" s="14"/>
      <c r="K2772" s="14"/>
      <c r="L2772" s="14"/>
      <c r="M2772" s="14"/>
      <c r="N2772" s="14"/>
      <c r="O2772" s="14"/>
      <c r="P2772" s="14"/>
      <c r="Q2772" s="14"/>
      <c r="R2772" s="14"/>
      <c r="S2772" s="14"/>
    </row>
    <row r="2773" spans="1:19">
      <c r="A2773" s="14"/>
      <c r="B2773" s="14"/>
      <c r="C2773" s="14"/>
      <c r="D2773" s="14"/>
      <c r="E2773" s="14"/>
      <c r="F2773" s="14"/>
      <c r="G2773" s="14"/>
      <c r="H2773" s="14"/>
      <c r="I2773" s="14"/>
      <c r="J2773" s="14"/>
      <c r="K2773" s="14"/>
      <c r="L2773" s="14"/>
      <c r="M2773" s="14"/>
      <c r="N2773" s="14"/>
      <c r="O2773" s="14"/>
      <c r="P2773" s="14"/>
      <c r="Q2773" s="14"/>
      <c r="R2773" s="14"/>
      <c r="S2773" s="14"/>
    </row>
    <row r="2774" spans="1:19">
      <c r="A2774" s="14"/>
      <c r="B2774" s="14"/>
      <c r="C2774" s="14"/>
      <c r="D2774" s="14"/>
      <c r="E2774" s="14"/>
      <c r="F2774" s="14"/>
      <c r="G2774" s="14"/>
      <c r="H2774" s="14"/>
      <c r="I2774" s="14"/>
      <c r="J2774" s="14"/>
      <c r="K2774" s="14"/>
      <c r="L2774" s="14"/>
      <c r="M2774" s="14"/>
      <c r="N2774" s="14"/>
      <c r="O2774" s="14"/>
      <c r="P2774" s="14"/>
      <c r="Q2774" s="14"/>
      <c r="R2774" s="14"/>
      <c r="S2774" s="14"/>
    </row>
    <row r="2775" spans="1:19">
      <c r="A2775" s="14"/>
      <c r="B2775" s="14"/>
      <c r="C2775" s="14"/>
      <c r="D2775" s="14"/>
      <c r="E2775" s="14"/>
      <c r="F2775" s="14"/>
      <c r="G2775" s="14"/>
      <c r="H2775" s="14"/>
      <c r="I2775" s="14"/>
      <c r="J2775" s="14"/>
      <c r="K2775" s="14"/>
      <c r="L2775" s="14"/>
      <c r="M2775" s="14"/>
      <c r="N2775" s="14"/>
      <c r="O2775" s="14"/>
      <c r="P2775" s="14"/>
      <c r="Q2775" s="14"/>
      <c r="R2775" s="14"/>
      <c r="S2775" s="14"/>
    </row>
    <row r="2776" spans="1:19">
      <c r="A2776" s="14"/>
      <c r="B2776" s="14"/>
      <c r="C2776" s="14"/>
      <c r="D2776" s="14"/>
      <c r="E2776" s="14"/>
      <c r="F2776" s="14"/>
      <c r="G2776" s="14"/>
      <c r="H2776" s="14"/>
      <c r="I2776" s="14"/>
      <c r="J2776" s="14"/>
      <c r="K2776" s="14"/>
      <c r="L2776" s="14"/>
      <c r="M2776" s="14"/>
      <c r="N2776" s="14"/>
      <c r="O2776" s="14"/>
      <c r="P2776" s="14"/>
      <c r="Q2776" s="14"/>
      <c r="R2776" s="14"/>
      <c r="S2776" s="14"/>
    </row>
    <row r="2777" spans="1:19">
      <c r="A2777" s="14"/>
      <c r="B2777" s="14"/>
      <c r="C2777" s="14"/>
      <c r="D2777" s="14"/>
      <c r="E2777" s="14"/>
      <c r="F2777" s="14"/>
      <c r="G2777" s="14"/>
      <c r="H2777" s="14"/>
      <c r="I2777" s="14"/>
      <c r="J2777" s="14"/>
      <c r="K2777" s="14"/>
      <c r="L2777" s="14"/>
      <c r="M2777" s="14"/>
      <c r="N2777" s="14"/>
      <c r="O2777" s="14"/>
      <c r="P2777" s="14"/>
      <c r="Q2777" s="14"/>
      <c r="R2777" s="14"/>
      <c r="S2777" s="14"/>
    </row>
    <row r="2778" spans="1:19">
      <c r="A2778" s="14"/>
      <c r="B2778" s="14"/>
      <c r="C2778" s="14"/>
      <c r="D2778" s="14"/>
      <c r="E2778" s="14"/>
      <c r="F2778" s="14"/>
      <c r="G2778" s="14"/>
      <c r="H2778" s="14"/>
      <c r="I2778" s="14"/>
      <c r="J2778" s="14"/>
      <c r="K2778" s="14"/>
      <c r="L2778" s="14"/>
      <c r="M2778" s="14"/>
      <c r="N2778" s="14"/>
      <c r="O2778" s="14"/>
      <c r="P2778" s="14"/>
      <c r="Q2778" s="14"/>
      <c r="R2778" s="14"/>
      <c r="S2778" s="14"/>
    </row>
    <row r="2779" spans="1:19">
      <c r="A2779" s="14"/>
      <c r="B2779" s="14"/>
      <c r="C2779" s="14"/>
      <c r="D2779" s="14"/>
      <c r="E2779" s="14"/>
      <c r="F2779" s="14"/>
      <c r="G2779" s="14"/>
      <c r="H2779" s="14"/>
      <c r="I2779" s="14"/>
      <c r="J2779" s="14"/>
      <c r="K2779" s="14"/>
      <c r="L2779" s="14"/>
      <c r="M2779" s="14"/>
      <c r="N2779" s="14"/>
      <c r="O2779" s="14"/>
      <c r="P2779" s="14"/>
      <c r="Q2779" s="14"/>
      <c r="R2779" s="14"/>
      <c r="S2779" s="14"/>
    </row>
    <row r="2780" spans="1:19">
      <c r="A2780" s="14"/>
      <c r="B2780" s="14"/>
      <c r="C2780" s="14"/>
      <c r="D2780" s="14"/>
      <c r="E2780" s="14"/>
      <c r="F2780" s="14"/>
      <c r="G2780" s="14"/>
      <c r="H2780" s="14"/>
      <c r="I2780" s="14"/>
      <c r="J2780" s="14"/>
      <c r="K2780" s="14"/>
      <c r="L2780" s="14"/>
      <c r="M2780" s="14"/>
      <c r="N2780" s="14"/>
      <c r="O2780" s="14"/>
      <c r="P2780" s="14"/>
      <c r="Q2780" s="14"/>
      <c r="R2780" s="14"/>
      <c r="S2780" s="14"/>
    </row>
    <row r="2781" spans="1:19">
      <c r="A2781" s="14"/>
      <c r="B2781" s="14"/>
      <c r="C2781" s="14"/>
      <c r="D2781" s="14"/>
      <c r="E2781" s="14"/>
      <c r="F2781" s="14"/>
      <c r="G2781" s="14"/>
      <c r="H2781" s="14"/>
      <c r="I2781" s="14"/>
      <c r="J2781" s="14"/>
      <c r="K2781" s="14"/>
      <c r="L2781" s="14"/>
      <c r="M2781" s="14"/>
      <c r="N2781" s="14"/>
      <c r="O2781" s="14"/>
      <c r="P2781" s="14"/>
      <c r="Q2781" s="14"/>
      <c r="R2781" s="14"/>
      <c r="S2781" s="14"/>
    </row>
    <row r="2782" spans="1:19">
      <c r="A2782" s="14"/>
      <c r="B2782" s="14"/>
      <c r="C2782" s="14"/>
      <c r="D2782" s="14"/>
      <c r="E2782" s="14"/>
      <c r="F2782" s="14"/>
      <c r="G2782" s="14"/>
      <c r="H2782" s="14"/>
      <c r="I2782" s="14"/>
      <c r="J2782" s="14"/>
      <c r="K2782" s="14"/>
      <c r="L2782" s="14"/>
      <c r="M2782" s="14"/>
      <c r="N2782" s="14"/>
      <c r="O2782" s="14"/>
      <c r="P2782" s="14"/>
      <c r="Q2782" s="14"/>
      <c r="R2782" s="14"/>
      <c r="S2782" s="14"/>
    </row>
    <row r="2783" spans="1:19">
      <c r="A2783" s="14"/>
      <c r="B2783" s="14"/>
      <c r="C2783" s="14"/>
      <c r="D2783" s="14"/>
      <c r="E2783" s="14"/>
      <c r="F2783" s="14"/>
      <c r="G2783" s="14"/>
      <c r="H2783" s="14"/>
      <c r="I2783" s="14"/>
      <c r="J2783" s="14"/>
      <c r="K2783" s="14"/>
      <c r="L2783" s="14"/>
      <c r="M2783" s="14"/>
      <c r="N2783" s="14"/>
      <c r="O2783" s="14"/>
      <c r="P2783" s="14"/>
      <c r="Q2783" s="14"/>
      <c r="R2783" s="14"/>
      <c r="S2783" s="14"/>
    </row>
    <row r="2784" spans="1:19">
      <c r="A2784" s="14"/>
      <c r="B2784" s="14"/>
      <c r="C2784" s="14"/>
      <c r="D2784" s="14"/>
      <c r="E2784" s="14"/>
      <c r="F2784" s="14"/>
      <c r="G2784" s="14"/>
      <c r="H2784" s="14"/>
      <c r="I2784" s="14"/>
      <c r="J2784" s="14"/>
      <c r="K2784" s="14"/>
      <c r="L2784" s="14"/>
      <c r="M2784" s="14"/>
      <c r="N2784" s="14"/>
      <c r="O2784" s="14"/>
      <c r="P2784" s="14"/>
      <c r="Q2784" s="14"/>
      <c r="R2784" s="14"/>
      <c r="S2784" s="14"/>
    </row>
    <row r="2785" spans="1:19">
      <c r="A2785" s="14"/>
      <c r="B2785" s="14"/>
      <c r="C2785" s="14"/>
      <c r="D2785" s="14"/>
      <c r="E2785" s="14"/>
      <c r="F2785" s="14"/>
      <c r="G2785" s="14"/>
      <c r="H2785" s="14"/>
      <c r="I2785" s="14"/>
      <c r="J2785" s="14"/>
      <c r="K2785" s="14"/>
      <c r="L2785" s="14"/>
      <c r="M2785" s="14"/>
      <c r="N2785" s="14"/>
      <c r="O2785" s="14"/>
      <c r="P2785" s="14"/>
      <c r="Q2785" s="14"/>
      <c r="R2785" s="14"/>
      <c r="S2785" s="14"/>
    </row>
    <row r="2786" spans="1:19">
      <c r="A2786" s="14"/>
      <c r="B2786" s="14"/>
      <c r="C2786" s="14"/>
      <c r="D2786" s="14"/>
      <c r="E2786" s="14"/>
      <c r="F2786" s="14"/>
      <c r="G2786" s="14"/>
      <c r="H2786" s="14"/>
      <c r="I2786" s="14"/>
      <c r="J2786" s="14"/>
      <c r="K2786" s="14"/>
      <c r="L2786" s="14"/>
      <c r="M2786" s="14"/>
      <c r="N2786" s="14"/>
      <c r="O2786" s="14"/>
      <c r="P2786" s="14"/>
      <c r="Q2786" s="14"/>
      <c r="R2786" s="14"/>
      <c r="S2786" s="14"/>
    </row>
    <row r="2787" spans="1:19">
      <c r="A2787" s="14"/>
      <c r="B2787" s="14"/>
      <c r="C2787" s="14"/>
      <c r="D2787" s="14"/>
      <c r="E2787" s="14"/>
      <c r="F2787" s="14"/>
      <c r="G2787" s="14"/>
      <c r="H2787" s="14"/>
      <c r="I2787" s="14"/>
      <c r="J2787" s="14"/>
      <c r="K2787" s="14"/>
      <c r="L2787" s="14"/>
      <c r="M2787" s="14"/>
      <c r="N2787" s="14"/>
      <c r="O2787" s="14"/>
      <c r="P2787" s="14"/>
      <c r="Q2787" s="14"/>
      <c r="R2787" s="14"/>
      <c r="S2787" s="14"/>
    </row>
    <row r="2788" spans="1:19">
      <c r="A2788" s="14"/>
      <c r="B2788" s="14"/>
      <c r="C2788" s="14"/>
      <c r="D2788" s="14"/>
      <c r="E2788" s="14"/>
      <c r="F2788" s="14"/>
      <c r="G2788" s="14"/>
      <c r="H2788" s="14"/>
      <c r="I2788" s="14"/>
      <c r="J2788" s="14"/>
      <c r="K2788" s="14"/>
      <c r="L2788" s="14"/>
      <c r="M2788" s="14"/>
      <c r="N2788" s="14"/>
      <c r="O2788" s="14"/>
      <c r="P2788" s="14"/>
      <c r="Q2788" s="14"/>
      <c r="R2788" s="14"/>
      <c r="S2788" s="14"/>
    </row>
    <row r="2789" spans="1:19">
      <c r="A2789" s="14"/>
      <c r="B2789" s="14"/>
      <c r="C2789" s="14"/>
      <c r="D2789" s="14"/>
      <c r="E2789" s="14"/>
      <c r="F2789" s="14"/>
      <c r="G2789" s="14"/>
      <c r="H2789" s="14"/>
      <c r="I2789" s="14"/>
      <c r="J2789" s="14"/>
      <c r="K2789" s="14"/>
      <c r="L2789" s="14"/>
      <c r="M2789" s="14"/>
      <c r="N2789" s="14"/>
      <c r="O2789" s="14"/>
      <c r="P2789" s="14"/>
      <c r="Q2789" s="14"/>
      <c r="R2789" s="14"/>
      <c r="S2789" s="14"/>
    </row>
    <row r="2790" spans="1:19">
      <c r="A2790" s="14"/>
      <c r="B2790" s="14"/>
      <c r="C2790" s="14"/>
      <c r="D2790" s="14"/>
      <c r="E2790" s="14"/>
      <c r="F2790" s="14"/>
      <c r="G2790" s="14"/>
      <c r="H2790" s="14"/>
      <c r="I2790" s="14"/>
      <c r="J2790" s="14"/>
      <c r="K2790" s="14"/>
      <c r="L2790" s="14"/>
      <c r="M2790" s="14"/>
      <c r="N2790" s="14"/>
      <c r="O2790" s="14"/>
      <c r="P2790" s="14"/>
      <c r="Q2790" s="14"/>
      <c r="R2790" s="14"/>
      <c r="S2790" s="14"/>
    </row>
    <row r="2791" spans="1:19">
      <c r="A2791" s="14"/>
      <c r="B2791" s="14"/>
      <c r="C2791" s="14"/>
      <c r="D2791" s="14"/>
      <c r="E2791" s="14"/>
      <c r="F2791" s="14"/>
      <c r="G2791" s="14"/>
      <c r="H2791" s="14"/>
      <c r="I2791" s="14"/>
      <c r="J2791" s="14"/>
      <c r="K2791" s="14"/>
      <c r="L2791" s="14"/>
      <c r="M2791" s="14"/>
      <c r="N2791" s="14"/>
      <c r="O2791" s="14"/>
      <c r="P2791" s="14"/>
      <c r="Q2791" s="14"/>
      <c r="R2791" s="14"/>
      <c r="S2791" s="14"/>
    </row>
    <row r="2792" spans="1:19">
      <c r="A2792" s="14"/>
      <c r="B2792" s="14"/>
      <c r="C2792" s="14"/>
      <c r="D2792" s="14"/>
      <c r="E2792" s="14"/>
      <c r="F2792" s="14"/>
      <c r="G2792" s="14"/>
      <c r="H2792" s="14"/>
      <c r="I2792" s="14"/>
      <c r="J2792" s="14"/>
      <c r="K2792" s="14"/>
      <c r="L2792" s="14"/>
      <c r="M2792" s="14"/>
      <c r="N2792" s="14"/>
      <c r="O2792" s="14"/>
      <c r="P2792" s="14"/>
      <c r="Q2792" s="14"/>
      <c r="R2792" s="14"/>
      <c r="S2792" s="14"/>
    </row>
    <row r="2793" spans="1:19">
      <c r="A2793" s="14"/>
      <c r="B2793" s="14"/>
      <c r="C2793" s="14"/>
      <c r="D2793" s="14"/>
      <c r="E2793" s="14"/>
      <c r="F2793" s="14"/>
      <c r="G2793" s="14"/>
      <c r="H2793" s="14"/>
      <c r="I2793" s="14"/>
      <c r="J2793" s="14"/>
      <c r="K2793" s="14"/>
      <c r="L2793" s="14"/>
      <c r="M2793" s="14"/>
      <c r="N2793" s="14"/>
      <c r="O2793" s="14"/>
      <c r="P2793" s="14"/>
      <c r="Q2793" s="14"/>
      <c r="R2793" s="14"/>
      <c r="S2793" s="14"/>
    </row>
    <row r="2794" spans="1:19">
      <c r="A2794" s="14"/>
      <c r="B2794" s="14"/>
      <c r="C2794" s="14"/>
      <c r="D2794" s="14"/>
      <c r="E2794" s="14"/>
      <c r="F2794" s="14"/>
      <c r="G2794" s="14"/>
      <c r="H2794" s="14"/>
      <c r="I2794" s="14"/>
      <c r="J2794" s="14"/>
      <c r="K2794" s="14"/>
      <c r="L2794" s="14"/>
      <c r="M2794" s="14"/>
      <c r="N2794" s="14"/>
      <c r="O2794" s="14"/>
      <c r="P2794" s="14"/>
      <c r="Q2794" s="14"/>
      <c r="R2794" s="14"/>
      <c r="S2794" s="14"/>
    </row>
    <row r="2795" spans="1:19">
      <c r="A2795" s="14"/>
      <c r="B2795" s="14"/>
      <c r="C2795" s="14"/>
      <c r="D2795" s="14"/>
      <c r="E2795" s="14"/>
      <c r="F2795" s="14"/>
      <c r="G2795" s="14"/>
      <c r="H2795" s="14"/>
      <c r="I2795" s="14"/>
      <c r="J2795" s="14"/>
      <c r="K2795" s="14"/>
      <c r="L2795" s="14"/>
      <c r="M2795" s="14"/>
      <c r="N2795" s="14"/>
      <c r="O2795" s="14"/>
      <c r="P2795" s="14"/>
      <c r="Q2795" s="14"/>
      <c r="R2795" s="14"/>
      <c r="S2795" s="14"/>
    </row>
    <row r="2796" spans="1:19">
      <c r="A2796" s="14"/>
      <c r="B2796" s="14"/>
      <c r="C2796" s="14"/>
      <c r="D2796" s="14"/>
      <c r="E2796" s="14"/>
      <c r="F2796" s="14"/>
      <c r="G2796" s="14"/>
      <c r="H2796" s="14"/>
      <c r="I2796" s="14"/>
      <c r="J2796" s="14"/>
      <c r="K2796" s="14"/>
      <c r="L2796" s="14"/>
      <c r="M2796" s="14"/>
      <c r="N2796" s="14"/>
      <c r="O2796" s="14"/>
      <c r="P2796" s="14"/>
      <c r="Q2796" s="14"/>
      <c r="R2796" s="14"/>
      <c r="S2796" s="14"/>
    </row>
    <row r="2797" spans="1:19">
      <c r="A2797" s="14"/>
      <c r="B2797" s="14"/>
      <c r="C2797" s="14"/>
      <c r="D2797" s="14"/>
      <c r="E2797" s="14"/>
      <c r="F2797" s="14"/>
      <c r="G2797" s="14"/>
      <c r="H2797" s="14"/>
      <c r="I2797" s="14"/>
      <c r="J2797" s="14"/>
      <c r="K2797" s="14"/>
      <c r="L2797" s="14"/>
      <c r="M2797" s="14"/>
      <c r="N2797" s="14"/>
      <c r="O2797" s="14"/>
      <c r="P2797" s="14"/>
      <c r="Q2797" s="14"/>
      <c r="R2797" s="14"/>
      <c r="S2797" s="14"/>
    </row>
    <row r="2798" spans="1:19">
      <c r="A2798" s="14"/>
      <c r="B2798" s="14"/>
      <c r="C2798" s="14"/>
      <c r="D2798" s="14"/>
      <c r="E2798" s="14"/>
      <c r="F2798" s="14"/>
      <c r="G2798" s="14"/>
      <c r="H2798" s="14"/>
      <c r="I2798" s="14"/>
      <c r="J2798" s="14"/>
      <c r="K2798" s="14"/>
      <c r="L2798" s="14"/>
      <c r="M2798" s="14"/>
      <c r="N2798" s="14"/>
      <c r="O2798" s="14"/>
      <c r="P2798" s="14"/>
      <c r="Q2798" s="14"/>
      <c r="R2798" s="14"/>
      <c r="S2798" s="14"/>
    </row>
    <row r="2799" spans="1:19">
      <c r="A2799" s="14"/>
      <c r="B2799" s="14"/>
      <c r="C2799" s="14"/>
      <c r="D2799" s="14"/>
      <c r="E2799" s="14"/>
      <c r="F2799" s="14"/>
      <c r="G2799" s="14"/>
      <c r="H2799" s="14"/>
      <c r="I2799" s="14"/>
      <c r="J2799" s="14"/>
      <c r="K2799" s="14"/>
      <c r="L2799" s="14"/>
      <c r="M2799" s="14"/>
      <c r="N2799" s="14"/>
      <c r="O2799" s="14"/>
      <c r="P2799" s="14"/>
      <c r="Q2799" s="14"/>
      <c r="R2799" s="14"/>
      <c r="S2799" s="14"/>
    </row>
    <row r="2800" spans="1:19">
      <c r="A2800" s="14"/>
      <c r="B2800" s="14"/>
      <c r="C2800" s="14"/>
      <c r="D2800" s="14"/>
      <c r="E2800" s="14"/>
      <c r="F2800" s="14"/>
      <c r="G2800" s="14"/>
      <c r="H2800" s="14"/>
      <c r="I2800" s="14"/>
      <c r="J2800" s="14"/>
      <c r="K2800" s="14"/>
      <c r="L2800" s="14"/>
      <c r="M2800" s="14"/>
      <c r="N2800" s="14"/>
      <c r="O2800" s="14"/>
      <c r="P2800" s="14"/>
      <c r="Q2800" s="14"/>
      <c r="R2800" s="14"/>
      <c r="S2800" s="14"/>
    </row>
    <row r="2801" spans="1:19">
      <c r="A2801" s="14"/>
      <c r="B2801" s="14"/>
      <c r="C2801" s="14"/>
      <c r="D2801" s="14"/>
      <c r="E2801" s="14"/>
      <c r="F2801" s="14"/>
      <c r="G2801" s="14"/>
      <c r="H2801" s="14"/>
      <c r="I2801" s="14"/>
      <c r="J2801" s="14"/>
      <c r="K2801" s="14"/>
      <c r="L2801" s="14"/>
      <c r="M2801" s="14"/>
      <c r="N2801" s="14"/>
      <c r="O2801" s="14"/>
      <c r="P2801" s="14"/>
      <c r="Q2801" s="14"/>
      <c r="R2801" s="14"/>
      <c r="S2801" s="14"/>
    </row>
    <row r="2802" spans="1:19">
      <c r="A2802" s="14"/>
      <c r="B2802" s="14"/>
      <c r="C2802" s="14"/>
      <c r="D2802" s="14"/>
      <c r="E2802" s="14"/>
      <c r="F2802" s="14"/>
      <c r="G2802" s="14"/>
      <c r="H2802" s="14"/>
      <c r="I2802" s="14"/>
      <c r="J2802" s="14"/>
      <c r="K2802" s="14"/>
      <c r="L2802" s="14"/>
      <c r="M2802" s="14"/>
      <c r="N2802" s="14"/>
      <c r="O2802" s="14"/>
      <c r="P2802" s="14"/>
      <c r="Q2802" s="14"/>
      <c r="R2802" s="14"/>
      <c r="S2802" s="14"/>
    </row>
    <row r="2803" spans="1:19">
      <c r="A2803" s="14"/>
      <c r="B2803" s="14"/>
      <c r="C2803" s="14"/>
      <c r="D2803" s="14"/>
      <c r="E2803" s="14"/>
      <c r="F2803" s="14"/>
      <c r="G2803" s="14"/>
      <c r="H2803" s="14"/>
      <c r="I2803" s="14"/>
      <c r="J2803" s="14"/>
      <c r="K2803" s="14"/>
      <c r="L2803" s="14"/>
      <c r="M2803" s="14"/>
      <c r="N2803" s="14"/>
      <c r="O2803" s="14"/>
      <c r="P2803" s="14"/>
      <c r="Q2803" s="14"/>
      <c r="R2803" s="14"/>
      <c r="S2803" s="14"/>
    </row>
    <row r="2804" spans="1:19">
      <c r="A2804" s="14"/>
      <c r="B2804" s="14"/>
      <c r="C2804" s="14"/>
      <c r="D2804" s="14"/>
      <c r="E2804" s="14"/>
      <c r="F2804" s="14"/>
      <c r="G2804" s="14"/>
      <c r="H2804" s="14"/>
      <c r="I2804" s="14"/>
      <c r="J2804" s="14"/>
      <c r="K2804" s="14"/>
      <c r="L2804" s="14"/>
      <c r="M2804" s="14"/>
      <c r="N2804" s="14"/>
      <c r="O2804" s="14"/>
      <c r="P2804" s="14"/>
      <c r="Q2804" s="14"/>
      <c r="R2804" s="14"/>
      <c r="S2804" s="14"/>
    </row>
    <row r="2805" spans="1:19">
      <c r="A2805" s="14"/>
      <c r="B2805" s="14"/>
      <c r="C2805" s="14"/>
      <c r="D2805" s="14"/>
      <c r="E2805" s="14"/>
      <c r="F2805" s="14"/>
      <c r="G2805" s="14"/>
      <c r="H2805" s="14"/>
      <c r="I2805" s="14"/>
      <c r="J2805" s="14"/>
      <c r="K2805" s="14"/>
      <c r="L2805" s="14"/>
      <c r="M2805" s="14"/>
      <c r="N2805" s="14"/>
      <c r="O2805" s="14"/>
      <c r="P2805" s="14"/>
      <c r="Q2805" s="14"/>
      <c r="R2805" s="14"/>
      <c r="S2805" s="14"/>
    </row>
    <row r="2806" spans="1:19">
      <c r="A2806" s="14"/>
      <c r="B2806" s="14"/>
      <c r="C2806" s="14"/>
      <c r="D2806" s="14"/>
      <c r="E2806" s="14"/>
      <c r="F2806" s="14"/>
      <c r="G2806" s="14"/>
      <c r="H2806" s="14"/>
      <c r="I2806" s="14"/>
      <c r="J2806" s="14"/>
      <c r="K2806" s="14"/>
      <c r="L2806" s="14"/>
      <c r="M2806" s="14"/>
      <c r="N2806" s="14"/>
      <c r="O2806" s="14"/>
      <c r="P2806" s="14"/>
      <c r="Q2806" s="14"/>
      <c r="R2806" s="14"/>
      <c r="S2806" s="14"/>
    </row>
    <row r="2807" spans="1:19">
      <c r="A2807" s="14"/>
      <c r="B2807" s="14"/>
      <c r="C2807" s="14"/>
      <c r="D2807" s="14"/>
      <c r="E2807" s="14"/>
      <c r="F2807" s="14"/>
      <c r="G2807" s="14"/>
      <c r="H2807" s="14"/>
      <c r="I2807" s="14"/>
      <c r="J2807" s="14"/>
      <c r="K2807" s="14"/>
      <c r="L2807" s="14"/>
      <c r="M2807" s="14"/>
      <c r="N2807" s="14"/>
      <c r="O2807" s="14"/>
      <c r="P2807" s="14"/>
      <c r="Q2807" s="14"/>
      <c r="R2807" s="14"/>
      <c r="S2807" s="14"/>
    </row>
    <row r="2808" spans="1:19">
      <c r="A2808" s="14"/>
      <c r="B2808" s="14"/>
      <c r="C2808" s="14"/>
      <c r="D2808" s="14"/>
      <c r="E2808" s="14"/>
      <c r="F2808" s="14"/>
      <c r="G2808" s="14"/>
      <c r="H2808" s="14"/>
      <c r="I2808" s="14"/>
      <c r="J2808" s="14"/>
      <c r="K2808" s="14"/>
      <c r="L2808" s="14"/>
      <c r="M2808" s="14"/>
      <c r="N2808" s="14"/>
      <c r="O2808" s="14"/>
      <c r="P2808" s="14"/>
      <c r="Q2808" s="14"/>
      <c r="R2808" s="14"/>
      <c r="S2808" s="14"/>
    </row>
    <row r="2809" spans="1:19">
      <c r="A2809" s="14"/>
      <c r="B2809" s="14"/>
      <c r="C2809" s="14"/>
      <c r="D2809" s="14"/>
      <c r="E2809" s="14"/>
      <c r="F2809" s="14"/>
      <c r="G2809" s="14"/>
      <c r="H2809" s="14"/>
      <c r="I2809" s="14"/>
      <c r="J2809" s="14"/>
      <c r="K2809" s="14"/>
      <c r="L2809" s="14"/>
      <c r="M2809" s="14"/>
      <c r="N2809" s="14"/>
      <c r="O2809" s="14"/>
      <c r="P2809" s="14"/>
      <c r="Q2809" s="14"/>
      <c r="R2809" s="14"/>
      <c r="S2809" s="14"/>
    </row>
    <row r="2810" spans="1:19">
      <c r="A2810" s="14"/>
      <c r="B2810" s="14"/>
      <c r="C2810" s="14"/>
      <c r="D2810" s="14"/>
      <c r="E2810" s="14"/>
      <c r="F2810" s="14"/>
      <c r="G2810" s="14"/>
      <c r="H2810" s="14"/>
      <c r="I2810" s="14"/>
      <c r="J2810" s="14"/>
      <c r="K2810" s="14"/>
      <c r="L2810" s="14"/>
      <c r="M2810" s="14"/>
      <c r="N2810" s="14"/>
      <c r="O2810" s="14"/>
      <c r="P2810" s="14"/>
      <c r="Q2810" s="14"/>
      <c r="R2810" s="14"/>
      <c r="S2810" s="14"/>
    </row>
    <row r="2811" spans="1:19">
      <c r="A2811" s="14"/>
      <c r="B2811" s="14"/>
      <c r="C2811" s="14"/>
      <c r="D2811" s="14"/>
      <c r="E2811" s="14"/>
      <c r="F2811" s="14"/>
      <c r="G2811" s="14"/>
      <c r="H2811" s="14"/>
      <c r="I2811" s="14"/>
      <c r="J2811" s="14"/>
      <c r="K2811" s="14"/>
      <c r="L2811" s="14"/>
      <c r="M2811" s="14"/>
      <c r="N2811" s="14"/>
      <c r="O2811" s="14"/>
      <c r="P2811" s="14"/>
      <c r="Q2811" s="14"/>
      <c r="R2811" s="14"/>
      <c r="S2811" s="14"/>
    </row>
    <row r="2812" spans="1:19">
      <c r="A2812" s="14"/>
      <c r="B2812" s="14"/>
      <c r="C2812" s="14"/>
      <c r="D2812" s="14"/>
      <c r="E2812" s="14"/>
      <c r="F2812" s="14"/>
      <c r="G2812" s="14"/>
      <c r="H2812" s="14"/>
      <c r="I2812" s="14"/>
      <c r="J2812" s="14"/>
      <c r="K2812" s="14"/>
      <c r="L2812" s="14"/>
      <c r="M2812" s="14"/>
      <c r="N2812" s="14"/>
      <c r="O2812" s="14"/>
      <c r="P2812" s="14"/>
      <c r="Q2812" s="14"/>
      <c r="R2812" s="14"/>
      <c r="S2812" s="14"/>
    </row>
    <row r="2813" spans="1:19">
      <c r="A2813" s="14"/>
      <c r="B2813" s="14"/>
      <c r="C2813" s="14"/>
      <c r="D2813" s="14"/>
      <c r="E2813" s="14"/>
      <c r="F2813" s="14"/>
      <c r="G2813" s="14"/>
      <c r="H2813" s="14"/>
      <c r="I2813" s="14"/>
      <c r="J2813" s="14"/>
      <c r="K2813" s="14"/>
      <c r="L2813" s="14"/>
      <c r="M2813" s="14"/>
      <c r="N2813" s="14"/>
      <c r="O2813" s="14"/>
      <c r="P2813" s="14"/>
      <c r="Q2813" s="14"/>
      <c r="R2813" s="14"/>
      <c r="S2813" s="14"/>
    </row>
    <row r="2814" spans="1:19">
      <c r="A2814" s="14"/>
      <c r="B2814" s="14"/>
      <c r="C2814" s="14"/>
      <c r="D2814" s="14"/>
      <c r="E2814" s="14"/>
      <c r="F2814" s="14"/>
      <c r="G2814" s="14"/>
      <c r="H2814" s="14"/>
      <c r="I2814" s="14"/>
      <c r="J2814" s="14"/>
      <c r="K2814" s="14"/>
      <c r="L2814" s="14"/>
      <c r="M2814" s="14"/>
      <c r="N2814" s="14"/>
      <c r="O2814" s="14"/>
      <c r="P2814" s="14"/>
      <c r="Q2814" s="14"/>
      <c r="R2814" s="14"/>
      <c r="S2814" s="14"/>
    </row>
    <row r="2815" spans="1:19">
      <c r="A2815" s="14"/>
      <c r="B2815" s="14"/>
      <c r="C2815" s="14"/>
      <c r="D2815" s="14"/>
      <c r="E2815" s="14"/>
      <c r="F2815" s="14"/>
      <c r="G2815" s="14"/>
      <c r="H2815" s="14"/>
      <c r="I2815" s="14"/>
      <c r="J2815" s="14"/>
      <c r="K2815" s="14"/>
      <c r="L2815" s="14"/>
      <c r="M2815" s="14"/>
      <c r="N2815" s="14"/>
      <c r="O2815" s="14"/>
      <c r="P2815" s="14"/>
      <c r="Q2815" s="14"/>
      <c r="R2815" s="14"/>
      <c r="S2815" s="14"/>
    </row>
    <row r="2816" spans="1:19">
      <c r="A2816" s="14"/>
      <c r="B2816" s="14"/>
      <c r="C2816" s="14"/>
      <c r="D2816" s="14"/>
      <c r="E2816" s="14"/>
      <c r="F2816" s="14"/>
      <c r="G2816" s="14"/>
      <c r="H2816" s="14"/>
      <c r="I2816" s="14"/>
      <c r="J2816" s="14"/>
      <c r="K2816" s="14"/>
      <c r="L2816" s="14"/>
      <c r="M2816" s="14"/>
      <c r="N2816" s="14"/>
      <c r="O2816" s="14"/>
      <c r="P2816" s="14"/>
      <c r="Q2816" s="14"/>
      <c r="R2816" s="14"/>
      <c r="S2816" s="14"/>
    </row>
    <row r="2817" spans="1:19">
      <c r="A2817" s="14"/>
      <c r="B2817" s="14"/>
      <c r="C2817" s="14"/>
      <c r="D2817" s="14"/>
      <c r="E2817" s="14"/>
      <c r="F2817" s="14"/>
      <c r="G2817" s="14"/>
      <c r="H2817" s="14"/>
      <c r="I2817" s="14"/>
      <c r="J2817" s="14"/>
      <c r="K2817" s="14"/>
      <c r="L2817" s="14"/>
      <c r="M2817" s="14"/>
      <c r="N2817" s="14"/>
      <c r="O2817" s="14"/>
      <c r="P2817" s="14"/>
      <c r="Q2817" s="14"/>
      <c r="R2817" s="14"/>
      <c r="S2817" s="14"/>
    </row>
    <row r="2818" spans="1:19">
      <c r="A2818" s="14"/>
      <c r="B2818" s="14"/>
      <c r="C2818" s="14"/>
      <c r="D2818" s="14"/>
      <c r="E2818" s="14"/>
      <c r="F2818" s="14"/>
      <c r="G2818" s="14"/>
      <c r="H2818" s="14"/>
      <c r="I2818" s="14"/>
      <c r="J2818" s="14"/>
      <c r="K2818" s="14"/>
      <c r="L2818" s="14"/>
      <c r="M2818" s="14"/>
      <c r="N2818" s="14"/>
      <c r="O2818" s="14"/>
      <c r="P2818" s="14"/>
      <c r="Q2818" s="14"/>
      <c r="R2818" s="14"/>
      <c r="S2818" s="14"/>
    </row>
    <row r="2819" spans="1:19">
      <c r="A2819" s="14"/>
      <c r="B2819" s="14"/>
      <c r="C2819" s="14"/>
      <c r="D2819" s="14"/>
      <c r="E2819" s="14"/>
      <c r="F2819" s="14"/>
      <c r="G2819" s="14"/>
      <c r="H2819" s="14"/>
      <c r="I2819" s="14"/>
      <c r="J2819" s="14"/>
      <c r="K2819" s="14"/>
      <c r="L2819" s="14"/>
      <c r="M2819" s="14"/>
      <c r="N2819" s="14"/>
      <c r="O2819" s="14"/>
      <c r="P2819" s="14"/>
      <c r="Q2819" s="14"/>
      <c r="R2819" s="14"/>
      <c r="S2819" s="14"/>
    </row>
    <row r="2820" spans="1:19">
      <c r="A2820" s="14"/>
      <c r="B2820" s="14"/>
      <c r="C2820" s="14"/>
      <c r="D2820" s="14"/>
      <c r="E2820" s="14"/>
      <c r="F2820" s="14"/>
      <c r="G2820" s="14"/>
      <c r="H2820" s="14"/>
      <c r="I2820" s="14"/>
      <c r="J2820" s="14"/>
      <c r="K2820" s="14"/>
      <c r="L2820" s="14"/>
      <c r="M2820" s="14"/>
      <c r="N2820" s="14"/>
      <c r="O2820" s="14"/>
      <c r="P2820" s="14"/>
      <c r="Q2820" s="14"/>
      <c r="R2820" s="14"/>
      <c r="S2820" s="14"/>
    </row>
    <row r="2821" spans="1:19">
      <c r="A2821" s="14"/>
      <c r="B2821" s="14"/>
      <c r="C2821" s="14"/>
      <c r="D2821" s="14"/>
      <c r="E2821" s="14"/>
      <c r="F2821" s="14"/>
      <c r="G2821" s="14"/>
      <c r="H2821" s="14"/>
      <c r="I2821" s="14"/>
      <c r="J2821" s="14"/>
      <c r="K2821" s="14"/>
      <c r="L2821" s="14"/>
      <c r="M2821" s="14"/>
      <c r="N2821" s="14"/>
      <c r="O2821" s="14"/>
      <c r="P2821" s="14"/>
      <c r="Q2821" s="14"/>
      <c r="R2821" s="14"/>
      <c r="S2821" s="14"/>
    </row>
    <row r="2822" spans="1:19">
      <c r="A2822" s="14"/>
      <c r="B2822" s="14"/>
      <c r="C2822" s="14"/>
      <c r="D2822" s="14"/>
      <c r="E2822" s="14"/>
      <c r="F2822" s="14"/>
      <c r="G2822" s="14"/>
      <c r="H2822" s="14"/>
      <c r="I2822" s="14"/>
      <c r="J2822" s="14"/>
      <c r="K2822" s="14"/>
      <c r="L2822" s="14"/>
      <c r="M2822" s="14"/>
      <c r="N2822" s="14"/>
      <c r="O2822" s="14"/>
      <c r="P2822" s="14"/>
      <c r="Q2822" s="14"/>
      <c r="R2822" s="14"/>
      <c r="S2822" s="14"/>
    </row>
    <row r="2823" spans="1:19">
      <c r="A2823" s="14"/>
      <c r="B2823" s="14"/>
      <c r="C2823" s="14"/>
      <c r="D2823" s="14"/>
      <c r="E2823" s="14"/>
      <c r="F2823" s="14"/>
      <c r="G2823" s="14"/>
      <c r="H2823" s="14"/>
      <c r="I2823" s="14"/>
      <c r="J2823" s="14"/>
      <c r="K2823" s="14"/>
      <c r="L2823" s="14"/>
      <c r="M2823" s="14"/>
      <c r="N2823" s="14"/>
      <c r="O2823" s="14"/>
      <c r="P2823" s="14"/>
      <c r="Q2823" s="14"/>
      <c r="R2823" s="14"/>
      <c r="S2823" s="14"/>
    </row>
    <row r="2824" spans="1:19">
      <c r="A2824" s="14"/>
      <c r="B2824" s="14"/>
      <c r="C2824" s="14"/>
      <c r="D2824" s="14"/>
      <c r="E2824" s="14"/>
      <c r="F2824" s="14"/>
      <c r="G2824" s="14"/>
      <c r="H2824" s="14"/>
      <c r="I2824" s="14"/>
      <c r="J2824" s="14"/>
      <c r="K2824" s="14"/>
      <c r="L2824" s="14"/>
      <c r="M2824" s="14"/>
      <c r="N2824" s="14"/>
      <c r="O2824" s="14"/>
      <c r="P2824" s="14"/>
      <c r="Q2824" s="14"/>
      <c r="R2824" s="14"/>
      <c r="S2824" s="14"/>
    </row>
    <row r="2825" spans="1:19">
      <c r="A2825" s="14"/>
      <c r="B2825" s="14"/>
      <c r="C2825" s="14"/>
      <c r="D2825" s="14"/>
      <c r="E2825" s="14"/>
      <c r="F2825" s="14"/>
      <c r="G2825" s="14"/>
      <c r="H2825" s="14"/>
      <c r="I2825" s="14"/>
      <c r="J2825" s="14"/>
      <c r="K2825" s="14"/>
      <c r="L2825" s="14"/>
      <c r="M2825" s="14"/>
      <c r="N2825" s="14"/>
      <c r="O2825" s="14"/>
      <c r="P2825" s="14"/>
      <c r="Q2825" s="14"/>
      <c r="R2825" s="14"/>
      <c r="S2825" s="14"/>
    </row>
    <row r="2826" spans="1:19">
      <c r="A2826" s="14"/>
      <c r="B2826" s="14"/>
      <c r="C2826" s="14"/>
      <c r="D2826" s="14"/>
      <c r="E2826" s="14"/>
      <c r="F2826" s="14"/>
      <c r="G2826" s="14"/>
      <c r="H2826" s="14"/>
      <c r="I2826" s="14"/>
      <c r="J2826" s="14"/>
      <c r="K2826" s="14"/>
      <c r="L2826" s="14"/>
      <c r="M2826" s="14"/>
      <c r="N2826" s="14"/>
      <c r="O2826" s="14"/>
      <c r="P2826" s="14"/>
      <c r="Q2826" s="14"/>
      <c r="R2826" s="14"/>
      <c r="S2826" s="14"/>
    </row>
    <row r="2827" spans="1:19">
      <c r="A2827" s="14"/>
      <c r="B2827" s="14"/>
      <c r="C2827" s="14"/>
      <c r="D2827" s="14"/>
      <c r="E2827" s="14"/>
      <c r="F2827" s="14"/>
      <c r="G2827" s="14"/>
      <c r="H2827" s="14"/>
      <c r="I2827" s="14"/>
      <c r="J2827" s="14"/>
      <c r="K2827" s="14"/>
      <c r="L2827" s="14"/>
      <c r="M2827" s="14"/>
      <c r="N2827" s="14"/>
      <c r="O2827" s="14"/>
      <c r="P2827" s="14"/>
      <c r="Q2827" s="14"/>
      <c r="R2827" s="14"/>
      <c r="S2827" s="14"/>
    </row>
    <row r="2828" spans="1:19">
      <c r="A2828" s="14"/>
      <c r="B2828" s="14"/>
      <c r="C2828" s="14"/>
      <c r="D2828" s="14"/>
      <c r="E2828" s="14"/>
      <c r="F2828" s="14"/>
      <c r="G2828" s="14"/>
      <c r="H2828" s="14"/>
      <c r="I2828" s="14"/>
      <c r="J2828" s="14"/>
      <c r="K2828" s="14"/>
      <c r="L2828" s="14"/>
      <c r="M2828" s="14"/>
      <c r="N2828" s="14"/>
      <c r="O2828" s="14"/>
      <c r="P2828" s="14"/>
      <c r="Q2828" s="14"/>
      <c r="R2828" s="14"/>
      <c r="S2828" s="14"/>
    </row>
    <row r="2829" spans="1:19">
      <c r="A2829" s="14"/>
      <c r="B2829" s="14"/>
      <c r="C2829" s="14"/>
      <c r="D2829" s="14"/>
      <c r="E2829" s="14"/>
      <c r="F2829" s="14"/>
      <c r="G2829" s="14"/>
      <c r="H2829" s="14"/>
      <c r="I2829" s="14"/>
      <c r="J2829" s="14"/>
      <c r="K2829" s="14"/>
      <c r="L2829" s="14"/>
      <c r="M2829" s="14"/>
      <c r="N2829" s="14"/>
      <c r="O2829" s="14"/>
      <c r="P2829" s="14"/>
      <c r="Q2829" s="14"/>
      <c r="R2829" s="14"/>
      <c r="S2829" s="14"/>
    </row>
    <row r="2830" spans="1:19">
      <c r="A2830" s="14"/>
      <c r="B2830" s="14"/>
      <c r="C2830" s="14"/>
      <c r="D2830" s="14"/>
      <c r="E2830" s="14"/>
      <c r="F2830" s="14"/>
      <c r="G2830" s="14"/>
      <c r="H2830" s="14"/>
      <c r="I2830" s="14"/>
      <c r="J2830" s="14"/>
      <c r="K2830" s="14"/>
      <c r="L2830" s="14"/>
      <c r="M2830" s="14"/>
      <c r="N2830" s="14"/>
      <c r="O2830" s="14"/>
      <c r="P2830" s="14"/>
      <c r="Q2830" s="14"/>
      <c r="R2830" s="14"/>
      <c r="S2830" s="14"/>
    </row>
    <row r="2831" spans="1:19">
      <c r="A2831" s="14"/>
      <c r="B2831" s="14"/>
      <c r="C2831" s="14"/>
      <c r="D2831" s="14"/>
      <c r="E2831" s="14"/>
      <c r="F2831" s="14"/>
      <c r="G2831" s="14"/>
      <c r="H2831" s="14"/>
      <c r="I2831" s="14"/>
      <c r="J2831" s="14"/>
      <c r="K2831" s="14"/>
      <c r="L2831" s="14"/>
      <c r="M2831" s="14"/>
      <c r="N2831" s="14"/>
      <c r="O2831" s="14"/>
      <c r="P2831" s="14"/>
      <c r="Q2831" s="14"/>
      <c r="R2831" s="14"/>
      <c r="S2831" s="14"/>
    </row>
    <row r="2832" spans="1:19">
      <c r="A2832" s="14"/>
      <c r="B2832" s="14"/>
      <c r="C2832" s="14"/>
      <c r="D2832" s="14"/>
      <c r="E2832" s="14"/>
      <c r="F2832" s="14"/>
      <c r="G2832" s="14"/>
      <c r="H2832" s="14"/>
      <c r="I2832" s="14"/>
      <c r="J2832" s="14"/>
      <c r="K2832" s="14"/>
      <c r="L2832" s="14"/>
      <c r="M2832" s="14"/>
      <c r="N2832" s="14"/>
      <c r="O2832" s="14"/>
      <c r="P2832" s="14"/>
      <c r="Q2832" s="14"/>
      <c r="R2832" s="14"/>
      <c r="S2832" s="14"/>
    </row>
    <row r="2833" spans="1:19">
      <c r="A2833" s="14"/>
      <c r="B2833" s="14"/>
      <c r="C2833" s="14"/>
      <c r="D2833" s="14"/>
      <c r="E2833" s="14"/>
      <c r="F2833" s="14"/>
      <c r="G2833" s="14"/>
      <c r="H2833" s="14"/>
      <c r="I2833" s="14"/>
      <c r="J2833" s="14"/>
      <c r="K2833" s="14"/>
      <c r="L2833" s="14"/>
      <c r="M2833" s="14"/>
      <c r="N2833" s="14"/>
      <c r="O2833" s="14"/>
      <c r="P2833" s="14"/>
      <c r="Q2833" s="14"/>
      <c r="R2833" s="14"/>
      <c r="S2833" s="14"/>
    </row>
    <row r="2834" spans="1:19">
      <c r="A2834" s="14"/>
      <c r="B2834" s="14"/>
      <c r="C2834" s="14"/>
      <c r="D2834" s="14"/>
      <c r="E2834" s="14"/>
      <c r="F2834" s="14"/>
      <c r="G2834" s="14"/>
      <c r="H2834" s="14"/>
      <c r="I2834" s="14"/>
      <c r="J2834" s="14"/>
      <c r="K2834" s="14"/>
      <c r="L2834" s="14"/>
      <c r="M2834" s="14"/>
      <c r="N2834" s="14"/>
      <c r="O2834" s="14"/>
      <c r="P2834" s="14"/>
      <c r="Q2834" s="14"/>
      <c r="R2834" s="14"/>
      <c r="S2834" s="14"/>
    </row>
    <row r="2835" spans="1:19">
      <c r="A2835" s="14"/>
      <c r="B2835" s="14"/>
      <c r="C2835" s="14"/>
      <c r="D2835" s="14"/>
      <c r="E2835" s="14"/>
      <c r="F2835" s="14"/>
      <c r="G2835" s="14"/>
      <c r="H2835" s="14"/>
      <c r="I2835" s="14"/>
      <c r="J2835" s="14"/>
      <c r="K2835" s="14"/>
      <c r="L2835" s="14"/>
      <c r="M2835" s="14"/>
      <c r="N2835" s="14"/>
      <c r="O2835" s="14"/>
      <c r="P2835" s="14"/>
      <c r="Q2835" s="14"/>
      <c r="R2835" s="14"/>
      <c r="S2835" s="14"/>
    </row>
    <row r="2836" spans="1:19">
      <c r="A2836" s="14"/>
      <c r="B2836" s="14"/>
      <c r="C2836" s="14"/>
      <c r="D2836" s="14"/>
      <c r="E2836" s="14"/>
      <c r="F2836" s="14"/>
      <c r="G2836" s="14"/>
      <c r="H2836" s="14"/>
      <c r="I2836" s="14"/>
      <c r="J2836" s="14"/>
      <c r="K2836" s="14"/>
      <c r="L2836" s="14"/>
      <c r="M2836" s="14"/>
      <c r="N2836" s="14"/>
      <c r="O2836" s="14"/>
      <c r="P2836" s="14"/>
      <c r="Q2836" s="14"/>
      <c r="R2836" s="14"/>
      <c r="S2836" s="14"/>
    </row>
    <row r="2837" spans="1:19">
      <c r="A2837" s="14"/>
      <c r="B2837" s="14"/>
      <c r="C2837" s="14"/>
      <c r="D2837" s="14"/>
      <c r="E2837" s="14"/>
      <c r="F2837" s="14"/>
      <c r="G2837" s="14"/>
      <c r="H2837" s="14"/>
      <c r="I2837" s="14"/>
      <c r="J2837" s="14"/>
      <c r="K2837" s="14"/>
      <c r="L2837" s="14"/>
      <c r="M2837" s="14"/>
      <c r="N2837" s="14"/>
      <c r="O2837" s="14"/>
      <c r="P2837" s="14"/>
      <c r="Q2837" s="14"/>
      <c r="R2837" s="14"/>
      <c r="S2837" s="14"/>
    </row>
    <row r="2838" spans="1:19">
      <c r="A2838" s="14"/>
      <c r="B2838" s="14"/>
      <c r="C2838" s="14"/>
      <c r="D2838" s="14"/>
      <c r="E2838" s="14"/>
      <c r="F2838" s="14"/>
      <c r="G2838" s="14"/>
      <c r="H2838" s="14"/>
      <c r="I2838" s="14"/>
      <c r="J2838" s="14"/>
      <c r="K2838" s="14"/>
      <c r="L2838" s="14"/>
      <c r="M2838" s="14"/>
      <c r="N2838" s="14"/>
      <c r="O2838" s="14"/>
      <c r="P2838" s="14"/>
      <c r="Q2838" s="14"/>
      <c r="R2838" s="14"/>
      <c r="S2838" s="14"/>
    </row>
    <row r="2839" spans="1:19">
      <c r="A2839" s="14"/>
      <c r="B2839" s="14"/>
      <c r="C2839" s="14"/>
      <c r="D2839" s="14"/>
      <c r="E2839" s="14"/>
      <c r="F2839" s="14"/>
      <c r="G2839" s="14"/>
      <c r="H2839" s="14"/>
      <c r="I2839" s="14"/>
      <c r="J2839" s="14"/>
      <c r="K2839" s="14"/>
      <c r="L2839" s="14"/>
      <c r="M2839" s="14"/>
      <c r="N2839" s="14"/>
      <c r="O2839" s="14"/>
      <c r="P2839" s="14"/>
      <c r="Q2839" s="14"/>
      <c r="R2839" s="14"/>
      <c r="S2839" s="14"/>
    </row>
    <row r="2840" spans="1:19">
      <c r="A2840" s="14"/>
      <c r="B2840" s="14"/>
      <c r="C2840" s="14"/>
      <c r="D2840" s="14"/>
      <c r="E2840" s="14"/>
      <c r="F2840" s="14"/>
      <c r="G2840" s="14"/>
      <c r="H2840" s="14"/>
      <c r="I2840" s="14"/>
      <c r="J2840" s="14"/>
      <c r="K2840" s="14"/>
      <c r="L2840" s="14"/>
      <c r="M2840" s="14"/>
      <c r="N2840" s="14"/>
      <c r="O2840" s="14"/>
      <c r="P2840" s="14"/>
      <c r="Q2840" s="14"/>
      <c r="R2840" s="14"/>
      <c r="S2840" s="14"/>
    </row>
    <row r="2841" spans="1:19">
      <c r="A2841" s="14"/>
      <c r="B2841" s="14"/>
      <c r="C2841" s="14"/>
      <c r="D2841" s="14"/>
      <c r="E2841" s="14"/>
      <c r="F2841" s="14"/>
      <c r="G2841" s="14"/>
      <c r="H2841" s="14"/>
      <c r="I2841" s="14"/>
      <c r="J2841" s="14"/>
      <c r="K2841" s="14"/>
      <c r="L2841" s="14"/>
      <c r="M2841" s="14"/>
      <c r="N2841" s="14"/>
      <c r="O2841" s="14"/>
      <c r="P2841" s="14"/>
      <c r="Q2841" s="14"/>
      <c r="R2841" s="14"/>
      <c r="S2841" s="14"/>
    </row>
    <row r="2842" spans="1:19">
      <c r="A2842" s="14"/>
      <c r="B2842" s="14"/>
      <c r="C2842" s="14"/>
      <c r="D2842" s="14"/>
      <c r="E2842" s="14"/>
      <c r="F2842" s="14"/>
      <c r="G2842" s="14"/>
      <c r="H2842" s="14"/>
      <c r="I2842" s="14"/>
      <c r="J2842" s="14"/>
      <c r="K2842" s="14"/>
      <c r="L2842" s="14"/>
      <c r="M2842" s="14"/>
      <c r="N2842" s="14"/>
      <c r="O2842" s="14"/>
      <c r="P2842" s="14"/>
      <c r="Q2842" s="14"/>
      <c r="R2842" s="14"/>
      <c r="S2842" s="14"/>
    </row>
    <row r="2843" spans="1:19">
      <c r="A2843" s="14"/>
      <c r="B2843" s="14"/>
      <c r="C2843" s="14"/>
      <c r="D2843" s="14"/>
      <c r="E2843" s="14"/>
      <c r="F2843" s="14"/>
      <c r="G2843" s="14"/>
      <c r="H2843" s="14"/>
      <c r="I2843" s="14"/>
      <c r="J2843" s="14"/>
      <c r="K2843" s="14"/>
      <c r="L2843" s="14"/>
      <c r="M2843" s="14"/>
      <c r="N2843" s="14"/>
      <c r="O2843" s="14"/>
      <c r="P2843" s="14"/>
      <c r="Q2843" s="14"/>
      <c r="R2843" s="14"/>
      <c r="S2843" s="14"/>
    </row>
    <row r="2844" spans="1:19">
      <c r="A2844" s="14"/>
      <c r="B2844" s="14"/>
      <c r="C2844" s="14"/>
      <c r="D2844" s="14"/>
      <c r="E2844" s="14"/>
      <c r="F2844" s="14"/>
      <c r="G2844" s="14"/>
      <c r="H2844" s="14"/>
      <c r="I2844" s="14"/>
      <c r="J2844" s="14"/>
      <c r="K2844" s="14"/>
      <c r="L2844" s="14"/>
      <c r="M2844" s="14"/>
      <c r="N2844" s="14"/>
      <c r="O2844" s="14"/>
      <c r="P2844" s="14"/>
      <c r="Q2844" s="14"/>
      <c r="R2844" s="14"/>
      <c r="S2844" s="14"/>
    </row>
    <row r="2845" spans="1:19">
      <c r="A2845" s="14"/>
      <c r="B2845" s="14"/>
      <c r="C2845" s="14"/>
      <c r="D2845" s="14"/>
      <c r="E2845" s="14"/>
      <c r="F2845" s="14"/>
      <c r="G2845" s="14"/>
      <c r="H2845" s="14"/>
      <c r="I2845" s="14"/>
      <c r="J2845" s="14"/>
      <c r="K2845" s="14"/>
      <c r="L2845" s="14"/>
      <c r="M2845" s="14"/>
      <c r="N2845" s="14"/>
      <c r="O2845" s="14"/>
      <c r="P2845" s="14"/>
      <c r="Q2845" s="14"/>
      <c r="R2845" s="14"/>
      <c r="S2845" s="14"/>
    </row>
    <row r="2846" spans="1:19">
      <c r="A2846" s="14"/>
      <c r="B2846" s="14"/>
      <c r="C2846" s="14"/>
      <c r="D2846" s="14"/>
      <c r="E2846" s="14"/>
      <c r="F2846" s="14"/>
      <c r="G2846" s="14"/>
      <c r="H2846" s="14"/>
      <c r="I2846" s="14"/>
      <c r="J2846" s="14"/>
      <c r="K2846" s="14"/>
      <c r="L2846" s="14"/>
      <c r="M2846" s="14"/>
      <c r="N2846" s="14"/>
      <c r="O2846" s="14"/>
      <c r="P2846" s="14"/>
      <c r="Q2846" s="14"/>
      <c r="R2846" s="14"/>
      <c r="S2846" s="14"/>
    </row>
    <row r="2847" spans="1:19">
      <c r="A2847" s="14"/>
      <c r="B2847" s="14"/>
      <c r="C2847" s="14"/>
      <c r="D2847" s="14"/>
      <c r="E2847" s="14"/>
      <c r="F2847" s="14"/>
      <c r="G2847" s="14"/>
      <c r="H2847" s="14"/>
      <c r="I2847" s="14"/>
      <c r="J2847" s="14"/>
      <c r="K2847" s="14"/>
      <c r="L2847" s="14"/>
      <c r="M2847" s="14"/>
      <c r="N2847" s="14"/>
      <c r="O2847" s="14"/>
      <c r="P2847" s="14"/>
      <c r="Q2847" s="14"/>
      <c r="R2847" s="14"/>
      <c r="S2847" s="14"/>
    </row>
    <row r="2848" spans="1:19">
      <c r="A2848" s="14"/>
      <c r="B2848" s="14"/>
      <c r="C2848" s="14"/>
      <c r="D2848" s="14"/>
      <c r="E2848" s="14"/>
      <c r="F2848" s="14"/>
      <c r="G2848" s="14"/>
      <c r="H2848" s="14"/>
      <c r="I2848" s="14"/>
      <c r="J2848" s="14"/>
      <c r="K2848" s="14"/>
      <c r="L2848" s="14"/>
      <c r="M2848" s="14"/>
      <c r="N2848" s="14"/>
      <c r="O2848" s="14"/>
      <c r="P2848" s="14"/>
      <c r="Q2848" s="14"/>
      <c r="R2848" s="14"/>
      <c r="S2848" s="14"/>
    </row>
    <row r="2849" spans="1:19">
      <c r="A2849" s="14"/>
      <c r="B2849" s="14"/>
      <c r="C2849" s="14"/>
      <c r="D2849" s="14"/>
      <c r="E2849" s="14"/>
      <c r="F2849" s="14"/>
      <c r="G2849" s="14"/>
      <c r="H2849" s="14"/>
      <c r="I2849" s="14"/>
      <c r="J2849" s="14"/>
      <c r="K2849" s="14"/>
      <c r="L2849" s="14"/>
      <c r="M2849" s="14"/>
      <c r="N2849" s="14"/>
      <c r="O2849" s="14"/>
      <c r="P2849" s="14"/>
      <c r="Q2849" s="14"/>
      <c r="R2849" s="14"/>
      <c r="S2849" s="14"/>
    </row>
    <row r="2850" spans="1:19">
      <c r="A2850" s="14"/>
      <c r="B2850" s="14"/>
      <c r="C2850" s="14"/>
      <c r="D2850" s="14"/>
      <c r="E2850" s="14"/>
      <c r="F2850" s="14"/>
      <c r="G2850" s="14"/>
      <c r="H2850" s="14"/>
      <c r="I2850" s="14"/>
      <c r="J2850" s="14"/>
      <c r="K2850" s="14"/>
      <c r="L2850" s="14"/>
      <c r="M2850" s="14"/>
      <c r="N2850" s="14"/>
      <c r="O2850" s="14"/>
      <c r="P2850" s="14"/>
      <c r="Q2850" s="14"/>
      <c r="R2850" s="14"/>
      <c r="S2850" s="14"/>
    </row>
    <row r="2851" spans="1:19">
      <c r="A2851" s="14"/>
      <c r="B2851" s="14"/>
      <c r="C2851" s="14"/>
      <c r="D2851" s="14"/>
      <c r="E2851" s="14"/>
      <c r="F2851" s="14"/>
      <c r="G2851" s="14"/>
      <c r="H2851" s="14"/>
      <c r="I2851" s="14"/>
      <c r="J2851" s="14"/>
      <c r="K2851" s="14"/>
      <c r="L2851" s="14"/>
      <c r="M2851" s="14"/>
      <c r="N2851" s="14"/>
      <c r="O2851" s="14"/>
      <c r="P2851" s="14"/>
      <c r="Q2851" s="14"/>
      <c r="R2851" s="14"/>
      <c r="S2851" s="14"/>
    </row>
    <row r="2852" spans="1:19">
      <c r="A2852" s="14"/>
      <c r="B2852" s="14"/>
      <c r="C2852" s="14"/>
      <c r="D2852" s="14"/>
      <c r="E2852" s="14"/>
      <c r="F2852" s="14"/>
      <c r="G2852" s="14"/>
      <c r="H2852" s="14"/>
      <c r="I2852" s="14"/>
      <c r="J2852" s="14"/>
      <c r="K2852" s="14"/>
      <c r="L2852" s="14"/>
      <c r="M2852" s="14"/>
      <c r="N2852" s="14"/>
      <c r="O2852" s="14"/>
      <c r="P2852" s="14"/>
      <c r="Q2852" s="14"/>
      <c r="R2852" s="14"/>
      <c r="S2852" s="14"/>
    </row>
    <row r="2853" spans="1:19">
      <c r="A2853" s="14"/>
      <c r="B2853" s="14"/>
      <c r="C2853" s="14"/>
      <c r="D2853" s="14"/>
      <c r="E2853" s="14"/>
      <c r="F2853" s="14"/>
      <c r="G2853" s="14"/>
      <c r="H2853" s="14"/>
      <c r="I2853" s="14"/>
      <c r="J2853" s="14"/>
      <c r="K2853" s="14"/>
      <c r="L2853" s="14"/>
      <c r="M2853" s="14"/>
      <c r="N2853" s="14"/>
      <c r="O2853" s="14"/>
      <c r="P2853" s="14"/>
      <c r="Q2853" s="14"/>
      <c r="R2853" s="14"/>
      <c r="S2853" s="14"/>
    </row>
    <row r="2854" spans="1:19">
      <c r="A2854" s="14"/>
      <c r="B2854" s="14"/>
      <c r="C2854" s="14"/>
      <c r="D2854" s="14"/>
      <c r="E2854" s="14"/>
      <c r="F2854" s="14"/>
      <c r="G2854" s="14"/>
      <c r="H2854" s="14"/>
      <c r="I2854" s="14"/>
      <c r="J2854" s="14"/>
      <c r="K2854" s="14"/>
      <c r="L2854" s="14"/>
      <c r="M2854" s="14"/>
      <c r="N2854" s="14"/>
      <c r="O2854" s="14"/>
      <c r="P2854" s="14"/>
      <c r="Q2854" s="14"/>
      <c r="R2854" s="14"/>
      <c r="S2854" s="14"/>
    </row>
    <row r="2855" spans="1:19">
      <c r="A2855" s="14"/>
      <c r="B2855" s="14"/>
      <c r="C2855" s="14"/>
      <c r="D2855" s="14"/>
      <c r="E2855" s="14"/>
      <c r="F2855" s="14"/>
      <c r="G2855" s="14"/>
      <c r="H2855" s="14"/>
      <c r="I2855" s="14"/>
      <c r="J2855" s="14"/>
      <c r="K2855" s="14"/>
      <c r="L2855" s="14"/>
      <c r="M2855" s="14"/>
      <c r="N2855" s="14"/>
      <c r="O2855" s="14"/>
      <c r="P2855" s="14"/>
      <c r="Q2855" s="14"/>
      <c r="R2855" s="14"/>
      <c r="S2855" s="14"/>
    </row>
    <row r="2856" spans="1:19">
      <c r="A2856" s="14"/>
      <c r="B2856" s="14"/>
      <c r="C2856" s="14"/>
      <c r="D2856" s="14"/>
      <c r="E2856" s="14"/>
      <c r="F2856" s="14"/>
      <c r="G2856" s="14"/>
      <c r="H2856" s="14"/>
      <c r="I2856" s="14"/>
      <c r="J2856" s="14"/>
      <c r="K2856" s="14"/>
      <c r="L2856" s="14"/>
      <c r="M2856" s="14"/>
      <c r="N2856" s="14"/>
      <c r="O2856" s="14"/>
      <c r="P2856" s="14"/>
      <c r="Q2856" s="14"/>
      <c r="R2856" s="14"/>
      <c r="S2856" s="14"/>
    </row>
    <row r="2857" spans="1:19">
      <c r="A2857" s="14"/>
      <c r="B2857" s="14"/>
      <c r="C2857" s="14"/>
      <c r="D2857" s="14"/>
      <c r="E2857" s="14"/>
      <c r="F2857" s="14"/>
      <c r="G2857" s="14"/>
      <c r="H2857" s="14"/>
      <c r="I2857" s="14"/>
      <c r="J2857" s="14"/>
      <c r="K2857" s="14"/>
      <c r="L2857" s="14"/>
      <c r="M2857" s="14"/>
      <c r="N2857" s="14"/>
      <c r="O2857" s="14"/>
      <c r="P2857" s="14"/>
      <c r="Q2857" s="14"/>
      <c r="R2857" s="14"/>
      <c r="S2857" s="14"/>
    </row>
    <row r="2858" spans="1:19">
      <c r="A2858" s="14"/>
      <c r="B2858" s="14"/>
      <c r="C2858" s="14"/>
      <c r="D2858" s="14"/>
      <c r="E2858" s="14"/>
      <c r="F2858" s="14"/>
      <c r="G2858" s="14"/>
      <c r="H2858" s="14"/>
      <c r="I2858" s="14"/>
      <c r="J2858" s="14"/>
      <c r="K2858" s="14"/>
      <c r="L2858" s="14"/>
      <c r="M2858" s="14"/>
      <c r="N2858" s="14"/>
      <c r="O2858" s="14"/>
      <c r="P2858" s="14"/>
      <c r="Q2858" s="14"/>
      <c r="R2858" s="14"/>
      <c r="S2858" s="14"/>
    </row>
    <row r="2859" spans="1:19">
      <c r="A2859" s="14"/>
      <c r="B2859" s="14"/>
      <c r="C2859" s="14"/>
      <c r="D2859" s="14"/>
      <c r="E2859" s="14"/>
      <c r="F2859" s="14"/>
      <c r="G2859" s="14"/>
      <c r="H2859" s="14"/>
      <c r="I2859" s="14"/>
      <c r="J2859" s="14"/>
      <c r="K2859" s="14"/>
      <c r="L2859" s="14"/>
      <c r="M2859" s="14"/>
      <c r="N2859" s="14"/>
      <c r="O2859" s="14"/>
      <c r="P2859" s="14"/>
      <c r="Q2859" s="14"/>
      <c r="R2859" s="14"/>
      <c r="S2859" s="14"/>
    </row>
    <row r="2860" spans="1:19">
      <c r="A2860" s="14"/>
      <c r="B2860" s="14"/>
      <c r="C2860" s="14"/>
      <c r="D2860" s="14"/>
      <c r="E2860" s="14"/>
      <c r="F2860" s="14"/>
      <c r="G2860" s="14"/>
      <c r="H2860" s="14"/>
      <c r="I2860" s="14"/>
      <c r="J2860" s="14"/>
      <c r="K2860" s="14"/>
      <c r="L2860" s="14"/>
      <c r="M2860" s="14"/>
      <c r="N2860" s="14"/>
      <c r="O2860" s="14"/>
      <c r="P2860" s="14"/>
      <c r="Q2860" s="14"/>
      <c r="R2860" s="14"/>
      <c r="S2860" s="14"/>
    </row>
    <row r="2861" spans="1:19">
      <c r="A2861" s="14"/>
      <c r="B2861" s="14"/>
      <c r="C2861" s="14"/>
      <c r="D2861" s="14"/>
      <c r="E2861" s="14"/>
      <c r="F2861" s="14"/>
      <c r="G2861" s="14"/>
      <c r="H2861" s="14"/>
      <c r="I2861" s="14"/>
      <c r="J2861" s="14"/>
      <c r="K2861" s="14"/>
      <c r="L2861" s="14"/>
      <c r="M2861" s="14"/>
      <c r="N2861" s="14"/>
      <c r="O2861" s="14"/>
      <c r="P2861" s="14"/>
      <c r="Q2861" s="14"/>
      <c r="R2861" s="14"/>
      <c r="S2861" s="14"/>
    </row>
    <row r="2862" spans="1:19">
      <c r="A2862" s="14"/>
      <c r="B2862" s="14"/>
      <c r="C2862" s="14"/>
      <c r="D2862" s="14"/>
      <c r="E2862" s="14"/>
      <c r="F2862" s="14"/>
      <c r="G2862" s="14"/>
      <c r="H2862" s="14"/>
      <c r="I2862" s="14"/>
      <c r="J2862" s="14"/>
      <c r="K2862" s="14"/>
      <c r="L2862" s="14"/>
      <c r="M2862" s="14"/>
      <c r="N2862" s="14"/>
      <c r="O2862" s="14"/>
      <c r="P2862" s="14"/>
      <c r="Q2862" s="14"/>
      <c r="R2862" s="14"/>
      <c r="S2862" s="14"/>
    </row>
    <row r="2863" spans="1:19">
      <c r="A2863" s="14"/>
      <c r="B2863" s="14"/>
      <c r="C2863" s="14"/>
      <c r="D2863" s="14"/>
      <c r="E2863" s="14"/>
      <c r="F2863" s="14"/>
      <c r="G2863" s="14"/>
      <c r="H2863" s="14"/>
      <c r="I2863" s="14"/>
      <c r="J2863" s="14"/>
      <c r="K2863" s="14"/>
      <c r="L2863" s="14"/>
      <c r="M2863" s="14"/>
      <c r="N2863" s="14"/>
      <c r="O2863" s="14"/>
      <c r="P2863" s="14"/>
      <c r="Q2863" s="14"/>
      <c r="R2863" s="14"/>
      <c r="S2863" s="14"/>
    </row>
    <row r="2864" spans="1:19">
      <c r="A2864" s="14"/>
      <c r="B2864" s="14"/>
      <c r="C2864" s="14"/>
      <c r="D2864" s="14"/>
      <c r="E2864" s="14"/>
      <c r="F2864" s="14"/>
      <c r="G2864" s="14"/>
      <c r="H2864" s="14"/>
      <c r="I2864" s="14"/>
      <c r="J2864" s="14"/>
      <c r="K2864" s="14"/>
      <c r="L2864" s="14"/>
      <c r="M2864" s="14"/>
      <c r="N2864" s="14"/>
      <c r="O2864" s="14"/>
      <c r="P2864" s="14"/>
      <c r="Q2864" s="14"/>
      <c r="R2864" s="14"/>
      <c r="S2864" s="14"/>
    </row>
    <row r="2865" spans="1:19">
      <c r="A2865" s="14"/>
      <c r="B2865" s="14"/>
      <c r="C2865" s="14"/>
      <c r="D2865" s="14"/>
      <c r="E2865" s="14"/>
      <c r="F2865" s="14"/>
      <c r="G2865" s="14"/>
      <c r="H2865" s="14"/>
      <c r="I2865" s="14"/>
      <c r="J2865" s="14"/>
      <c r="K2865" s="14"/>
      <c r="L2865" s="14"/>
      <c r="M2865" s="14"/>
      <c r="N2865" s="14"/>
      <c r="O2865" s="14"/>
      <c r="P2865" s="14"/>
      <c r="Q2865" s="14"/>
      <c r="R2865" s="14"/>
      <c r="S2865" s="14"/>
    </row>
    <row r="2866" spans="1:19">
      <c r="A2866" s="14"/>
      <c r="B2866" s="14"/>
      <c r="C2866" s="14"/>
      <c r="D2866" s="14"/>
      <c r="E2866" s="14"/>
      <c r="F2866" s="14"/>
      <c r="G2866" s="14"/>
      <c r="H2866" s="14"/>
      <c r="I2866" s="14"/>
      <c r="J2866" s="14"/>
      <c r="K2866" s="14"/>
      <c r="L2866" s="14"/>
      <c r="M2866" s="14"/>
      <c r="N2866" s="14"/>
      <c r="O2866" s="14"/>
      <c r="P2866" s="14"/>
      <c r="Q2866" s="14"/>
      <c r="R2866" s="14"/>
      <c r="S2866" s="14"/>
    </row>
    <row r="2867" spans="1:19">
      <c r="A2867" s="14"/>
      <c r="B2867" s="14"/>
      <c r="C2867" s="14"/>
      <c r="D2867" s="14"/>
      <c r="E2867" s="14"/>
      <c r="F2867" s="14"/>
      <c r="G2867" s="14"/>
      <c r="H2867" s="14"/>
      <c r="I2867" s="14"/>
      <c r="J2867" s="14"/>
      <c r="K2867" s="14"/>
      <c r="L2867" s="14"/>
      <c r="M2867" s="14"/>
      <c r="N2867" s="14"/>
      <c r="O2867" s="14"/>
      <c r="P2867" s="14"/>
      <c r="Q2867" s="14"/>
      <c r="R2867" s="14"/>
      <c r="S2867" s="14"/>
    </row>
    <row r="2868" spans="1:19">
      <c r="A2868" s="14"/>
      <c r="B2868" s="14"/>
      <c r="C2868" s="14"/>
      <c r="D2868" s="14"/>
      <c r="E2868" s="14"/>
      <c r="F2868" s="14"/>
      <c r="G2868" s="14"/>
      <c r="H2868" s="14"/>
      <c r="I2868" s="14"/>
      <c r="J2868" s="14"/>
      <c r="K2868" s="14"/>
      <c r="L2868" s="14"/>
      <c r="M2868" s="14"/>
      <c r="N2868" s="14"/>
      <c r="O2868" s="14"/>
      <c r="P2868" s="14"/>
      <c r="Q2868" s="14"/>
      <c r="R2868" s="14"/>
      <c r="S2868" s="14"/>
    </row>
    <row r="2869" spans="1:19">
      <c r="A2869" s="14"/>
      <c r="B2869" s="14"/>
      <c r="C2869" s="14"/>
      <c r="D2869" s="14"/>
      <c r="E2869" s="14"/>
      <c r="F2869" s="14"/>
      <c r="G2869" s="14"/>
      <c r="H2869" s="14"/>
      <c r="I2869" s="14"/>
      <c r="J2869" s="14"/>
      <c r="K2869" s="14"/>
      <c r="L2869" s="14"/>
      <c r="M2869" s="14"/>
      <c r="N2869" s="14"/>
      <c r="O2869" s="14"/>
      <c r="P2869" s="14"/>
      <c r="Q2869" s="14"/>
      <c r="R2869" s="14"/>
      <c r="S2869" s="14"/>
    </row>
    <row r="2870" spans="1:19">
      <c r="A2870" s="14"/>
      <c r="B2870" s="14"/>
      <c r="C2870" s="14"/>
      <c r="D2870" s="14"/>
      <c r="E2870" s="14"/>
      <c r="F2870" s="14"/>
      <c r="G2870" s="14"/>
      <c r="H2870" s="14"/>
      <c r="I2870" s="14"/>
      <c r="J2870" s="14"/>
      <c r="K2870" s="14"/>
      <c r="L2870" s="14"/>
      <c r="M2870" s="14"/>
      <c r="N2870" s="14"/>
      <c r="O2870" s="14"/>
      <c r="P2870" s="14"/>
      <c r="Q2870" s="14"/>
      <c r="R2870" s="14"/>
      <c r="S2870" s="14"/>
    </row>
    <row r="2871" spans="1:19">
      <c r="A2871" s="14"/>
      <c r="B2871" s="14"/>
      <c r="C2871" s="14"/>
      <c r="D2871" s="14"/>
      <c r="E2871" s="14"/>
      <c r="F2871" s="14"/>
      <c r="G2871" s="14"/>
      <c r="H2871" s="14"/>
      <c r="I2871" s="14"/>
      <c r="J2871" s="14"/>
      <c r="K2871" s="14"/>
      <c r="L2871" s="14"/>
      <c r="M2871" s="14"/>
      <c r="N2871" s="14"/>
      <c r="O2871" s="14"/>
      <c r="P2871" s="14"/>
      <c r="Q2871" s="14"/>
      <c r="R2871" s="14"/>
      <c r="S2871" s="14"/>
    </row>
    <row r="2872" spans="1:19">
      <c r="A2872" s="14"/>
      <c r="B2872" s="14"/>
      <c r="C2872" s="14"/>
      <c r="D2872" s="14"/>
      <c r="E2872" s="14"/>
      <c r="F2872" s="14"/>
      <c r="G2872" s="14"/>
      <c r="H2872" s="14"/>
      <c r="I2872" s="14"/>
      <c r="J2872" s="14"/>
      <c r="K2872" s="14"/>
      <c r="L2872" s="14"/>
      <c r="M2872" s="14"/>
      <c r="N2872" s="14"/>
      <c r="O2872" s="14"/>
      <c r="P2872" s="14"/>
      <c r="Q2872" s="14"/>
      <c r="R2872" s="14"/>
      <c r="S2872" s="14"/>
    </row>
    <row r="2873" spans="1:19">
      <c r="A2873" s="14"/>
      <c r="B2873" s="14"/>
      <c r="C2873" s="14"/>
      <c r="D2873" s="14"/>
      <c r="E2873" s="14"/>
      <c r="F2873" s="14"/>
      <c r="G2873" s="14"/>
      <c r="H2873" s="14"/>
      <c r="I2873" s="14"/>
      <c r="J2873" s="14"/>
      <c r="K2873" s="14"/>
      <c r="L2873" s="14"/>
      <c r="M2873" s="14"/>
      <c r="N2873" s="14"/>
      <c r="O2873" s="14"/>
      <c r="P2873" s="14"/>
      <c r="Q2873" s="14"/>
      <c r="R2873" s="14"/>
      <c r="S2873" s="14"/>
    </row>
    <row r="2874" spans="1:19">
      <c r="A2874" s="14"/>
      <c r="B2874" s="14"/>
      <c r="C2874" s="14"/>
      <c r="D2874" s="14"/>
      <c r="E2874" s="14"/>
      <c r="F2874" s="14"/>
      <c r="G2874" s="14"/>
      <c r="H2874" s="14"/>
      <c r="I2874" s="14"/>
      <c r="J2874" s="14"/>
      <c r="K2874" s="14"/>
      <c r="L2874" s="14"/>
      <c r="M2874" s="14"/>
      <c r="N2874" s="14"/>
      <c r="O2874" s="14"/>
      <c r="P2874" s="14"/>
      <c r="Q2874" s="14"/>
      <c r="R2874" s="14"/>
      <c r="S2874" s="14"/>
    </row>
    <row r="2875" spans="1:19">
      <c r="A2875" s="14"/>
      <c r="B2875" s="14"/>
      <c r="C2875" s="14"/>
      <c r="D2875" s="14"/>
      <c r="E2875" s="14"/>
      <c r="F2875" s="14"/>
      <c r="G2875" s="14"/>
      <c r="H2875" s="14"/>
      <c r="I2875" s="14"/>
      <c r="J2875" s="14"/>
      <c r="K2875" s="14"/>
      <c r="L2875" s="14"/>
      <c r="M2875" s="14"/>
      <c r="N2875" s="14"/>
      <c r="O2875" s="14"/>
      <c r="P2875" s="14"/>
      <c r="Q2875" s="14"/>
      <c r="R2875" s="14"/>
      <c r="S2875" s="14"/>
    </row>
    <row r="2876" spans="1:19">
      <c r="A2876" s="14"/>
      <c r="B2876" s="14"/>
      <c r="C2876" s="14"/>
      <c r="D2876" s="14"/>
      <c r="E2876" s="14"/>
      <c r="F2876" s="14"/>
      <c r="G2876" s="14"/>
      <c r="H2876" s="14"/>
      <c r="I2876" s="14"/>
      <c r="J2876" s="14"/>
      <c r="K2876" s="14"/>
      <c r="L2876" s="14"/>
      <c r="M2876" s="14"/>
      <c r="N2876" s="14"/>
      <c r="O2876" s="14"/>
      <c r="P2876" s="14"/>
      <c r="Q2876" s="14"/>
      <c r="R2876" s="14"/>
      <c r="S2876" s="14"/>
    </row>
    <row r="2877" spans="1:19">
      <c r="A2877" s="14"/>
      <c r="B2877" s="14"/>
      <c r="C2877" s="14"/>
      <c r="D2877" s="14"/>
      <c r="E2877" s="14"/>
      <c r="F2877" s="14"/>
      <c r="G2877" s="14"/>
      <c r="H2877" s="14"/>
      <c r="I2877" s="14"/>
      <c r="J2877" s="14"/>
      <c r="K2877" s="14"/>
      <c r="L2877" s="14"/>
      <c r="M2877" s="14"/>
      <c r="N2877" s="14"/>
      <c r="O2877" s="14"/>
      <c r="P2877" s="14"/>
      <c r="Q2877" s="14"/>
      <c r="R2877" s="14"/>
      <c r="S2877" s="14"/>
    </row>
    <row r="2878" spans="1:19">
      <c r="A2878" s="14"/>
      <c r="B2878" s="14"/>
      <c r="C2878" s="14"/>
      <c r="D2878" s="14"/>
      <c r="E2878" s="14"/>
      <c r="F2878" s="14"/>
      <c r="G2878" s="14"/>
      <c r="H2878" s="14"/>
      <c r="I2878" s="14"/>
      <c r="J2878" s="14"/>
      <c r="K2878" s="14"/>
      <c r="L2878" s="14"/>
      <c r="M2878" s="14"/>
      <c r="N2878" s="14"/>
      <c r="O2878" s="14"/>
      <c r="P2878" s="14"/>
      <c r="Q2878" s="14"/>
      <c r="R2878" s="14"/>
      <c r="S2878" s="14"/>
    </row>
    <row r="2879" spans="1:19">
      <c r="A2879" s="14"/>
      <c r="B2879" s="14"/>
      <c r="C2879" s="14"/>
      <c r="D2879" s="14"/>
      <c r="E2879" s="14"/>
      <c r="F2879" s="14"/>
      <c r="G2879" s="14"/>
      <c r="H2879" s="14"/>
      <c r="I2879" s="14"/>
      <c r="J2879" s="14"/>
      <c r="K2879" s="14"/>
      <c r="L2879" s="14"/>
      <c r="M2879" s="14"/>
      <c r="N2879" s="14"/>
      <c r="O2879" s="14"/>
      <c r="P2879" s="14"/>
      <c r="Q2879" s="14"/>
      <c r="R2879" s="14"/>
      <c r="S2879" s="14"/>
    </row>
    <row r="2880" spans="1:19">
      <c r="A2880" s="14"/>
      <c r="B2880" s="14"/>
      <c r="C2880" s="14"/>
      <c r="D2880" s="14"/>
      <c r="E2880" s="14"/>
      <c r="F2880" s="14"/>
      <c r="G2880" s="14"/>
      <c r="H2880" s="14"/>
      <c r="I2880" s="14"/>
      <c r="J2880" s="14"/>
      <c r="K2880" s="14"/>
      <c r="L2880" s="14"/>
      <c r="M2880" s="14"/>
      <c r="N2880" s="14"/>
      <c r="O2880" s="14"/>
      <c r="P2880" s="14"/>
      <c r="Q2880" s="14"/>
      <c r="R2880" s="14"/>
      <c r="S2880" s="14"/>
    </row>
    <row r="2881" spans="1:19">
      <c r="A2881" s="14"/>
      <c r="B2881" s="14"/>
      <c r="C2881" s="14"/>
      <c r="D2881" s="14"/>
      <c r="E2881" s="14"/>
      <c r="F2881" s="14"/>
      <c r="G2881" s="14"/>
      <c r="H2881" s="14"/>
      <c r="I2881" s="14"/>
      <c r="J2881" s="14"/>
      <c r="K2881" s="14"/>
      <c r="L2881" s="14"/>
      <c r="M2881" s="14"/>
      <c r="N2881" s="14"/>
      <c r="O2881" s="14"/>
      <c r="P2881" s="14"/>
      <c r="Q2881" s="14"/>
      <c r="R2881" s="14"/>
      <c r="S2881" s="14"/>
    </row>
    <row r="2882" spans="1:19">
      <c r="A2882" s="14"/>
      <c r="B2882" s="14"/>
      <c r="C2882" s="14"/>
      <c r="D2882" s="14"/>
      <c r="E2882" s="14"/>
      <c r="F2882" s="14"/>
      <c r="G2882" s="14"/>
      <c r="H2882" s="14"/>
      <c r="I2882" s="14"/>
      <c r="J2882" s="14"/>
      <c r="K2882" s="14"/>
      <c r="L2882" s="14"/>
      <c r="M2882" s="14"/>
      <c r="N2882" s="14"/>
      <c r="O2882" s="14"/>
      <c r="P2882" s="14"/>
      <c r="Q2882" s="14"/>
      <c r="R2882" s="14"/>
      <c r="S2882" s="14"/>
    </row>
    <row r="2883" spans="1:19">
      <c r="A2883" s="14"/>
      <c r="B2883" s="14"/>
      <c r="C2883" s="14"/>
      <c r="D2883" s="14"/>
      <c r="E2883" s="14"/>
      <c r="F2883" s="14"/>
      <c r="G2883" s="14"/>
      <c r="H2883" s="14"/>
      <c r="I2883" s="14"/>
      <c r="J2883" s="14"/>
      <c r="K2883" s="14"/>
      <c r="L2883" s="14"/>
      <c r="M2883" s="14"/>
      <c r="N2883" s="14"/>
      <c r="O2883" s="14"/>
      <c r="P2883" s="14"/>
      <c r="Q2883" s="14"/>
      <c r="R2883" s="14"/>
      <c r="S2883" s="14"/>
    </row>
    <row r="2884" spans="1:19">
      <c r="A2884" s="14"/>
      <c r="B2884" s="14"/>
      <c r="C2884" s="14"/>
      <c r="D2884" s="14"/>
      <c r="E2884" s="14"/>
      <c r="F2884" s="14"/>
      <c r="G2884" s="14"/>
      <c r="H2884" s="14"/>
      <c r="I2884" s="14"/>
      <c r="J2884" s="14"/>
      <c r="K2884" s="14"/>
      <c r="L2884" s="14"/>
      <c r="M2884" s="14"/>
      <c r="N2884" s="14"/>
      <c r="O2884" s="14"/>
      <c r="P2884" s="14"/>
      <c r="Q2884" s="14"/>
      <c r="R2884" s="14"/>
      <c r="S2884" s="14"/>
    </row>
    <row r="2885" spans="1:19">
      <c r="A2885" s="14"/>
      <c r="B2885" s="14"/>
      <c r="C2885" s="14"/>
      <c r="D2885" s="14"/>
      <c r="E2885" s="14"/>
      <c r="F2885" s="14"/>
      <c r="G2885" s="14"/>
      <c r="H2885" s="14"/>
      <c r="I2885" s="14"/>
      <c r="J2885" s="14"/>
      <c r="K2885" s="14"/>
      <c r="L2885" s="14"/>
      <c r="M2885" s="14"/>
      <c r="N2885" s="14"/>
      <c r="O2885" s="14"/>
      <c r="P2885" s="14"/>
      <c r="Q2885" s="14"/>
      <c r="R2885" s="14"/>
      <c r="S2885" s="14"/>
    </row>
    <row r="2886" spans="1:19">
      <c r="A2886" s="14"/>
      <c r="B2886" s="14"/>
      <c r="C2886" s="14"/>
      <c r="D2886" s="14"/>
      <c r="E2886" s="14"/>
      <c r="F2886" s="14"/>
      <c r="G2886" s="14"/>
      <c r="H2886" s="14"/>
      <c r="I2886" s="14"/>
      <c r="J2886" s="14"/>
      <c r="K2886" s="14"/>
      <c r="L2886" s="14"/>
      <c r="M2886" s="14"/>
      <c r="N2886" s="14"/>
      <c r="O2886" s="14"/>
      <c r="P2886" s="14"/>
      <c r="Q2886" s="14"/>
      <c r="R2886" s="14"/>
      <c r="S2886" s="14"/>
    </row>
    <row r="2887" spans="1:19">
      <c r="A2887" s="14"/>
      <c r="B2887" s="14"/>
      <c r="C2887" s="14"/>
      <c r="D2887" s="14"/>
      <c r="E2887" s="14"/>
      <c r="F2887" s="14"/>
      <c r="G2887" s="14"/>
      <c r="H2887" s="14"/>
      <c r="I2887" s="14"/>
      <c r="J2887" s="14"/>
      <c r="K2887" s="14"/>
      <c r="L2887" s="14"/>
      <c r="M2887" s="14"/>
      <c r="N2887" s="14"/>
      <c r="O2887" s="14"/>
      <c r="P2887" s="14"/>
      <c r="Q2887" s="14"/>
      <c r="R2887" s="14"/>
      <c r="S2887" s="14"/>
    </row>
    <row r="2888" spans="1:19">
      <c r="A2888" s="14"/>
      <c r="B2888" s="14"/>
      <c r="C2888" s="14"/>
      <c r="D2888" s="14"/>
      <c r="E2888" s="14"/>
      <c r="F2888" s="14"/>
      <c r="G2888" s="14"/>
      <c r="H2888" s="14"/>
      <c r="I2888" s="14"/>
      <c r="J2888" s="14"/>
      <c r="K2888" s="14"/>
      <c r="L2888" s="14"/>
      <c r="M2888" s="14"/>
      <c r="N2888" s="14"/>
      <c r="O2888" s="14"/>
      <c r="P2888" s="14"/>
      <c r="Q2888" s="14"/>
      <c r="R2888" s="14"/>
      <c r="S2888" s="14"/>
    </row>
    <row r="2889" spans="1:19">
      <c r="A2889" s="14"/>
      <c r="B2889" s="14"/>
      <c r="C2889" s="14"/>
      <c r="D2889" s="14"/>
      <c r="E2889" s="14"/>
      <c r="F2889" s="14"/>
      <c r="G2889" s="14"/>
      <c r="H2889" s="14"/>
      <c r="I2889" s="14"/>
      <c r="J2889" s="14"/>
      <c r="K2889" s="14"/>
      <c r="L2889" s="14"/>
      <c r="M2889" s="14"/>
      <c r="N2889" s="14"/>
      <c r="O2889" s="14"/>
      <c r="P2889" s="14"/>
      <c r="Q2889" s="14"/>
      <c r="R2889" s="14"/>
      <c r="S2889" s="14"/>
    </row>
    <row r="2890" spans="1:19">
      <c r="A2890" s="14"/>
      <c r="B2890" s="14"/>
      <c r="C2890" s="14"/>
      <c r="D2890" s="14"/>
      <c r="E2890" s="14"/>
      <c r="F2890" s="14"/>
      <c r="G2890" s="14"/>
      <c r="H2890" s="14"/>
      <c r="I2890" s="14"/>
      <c r="J2890" s="14"/>
      <c r="K2890" s="14"/>
      <c r="L2890" s="14"/>
      <c r="M2890" s="14"/>
      <c r="N2890" s="14"/>
      <c r="O2890" s="14"/>
      <c r="P2890" s="14"/>
      <c r="Q2890" s="14"/>
      <c r="R2890" s="14"/>
      <c r="S2890" s="14"/>
    </row>
    <row r="2891" spans="1:19">
      <c r="A2891" s="14"/>
      <c r="B2891" s="14"/>
      <c r="C2891" s="14"/>
      <c r="D2891" s="14"/>
      <c r="E2891" s="14"/>
      <c r="F2891" s="14"/>
      <c r="G2891" s="14"/>
      <c r="H2891" s="14"/>
      <c r="I2891" s="14"/>
      <c r="J2891" s="14"/>
      <c r="K2891" s="14"/>
      <c r="L2891" s="14"/>
      <c r="M2891" s="14"/>
      <c r="N2891" s="14"/>
      <c r="O2891" s="14"/>
      <c r="P2891" s="14"/>
      <c r="Q2891" s="14"/>
      <c r="R2891" s="14"/>
      <c r="S2891" s="14"/>
    </row>
    <row r="2892" spans="1:19">
      <c r="A2892" s="14"/>
      <c r="B2892" s="14"/>
      <c r="C2892" s="14"/>
      <c r="D2892" s="14"/>
      <c r="E2892" s="14"/>
      <c r="F2892" s="14"/>
      <c r="G2892" s="14"/>
      <c r="H2892" s="14"/>
      <c r="I2892" s="14"/>
      <c r="J2892" s="14"/>
      <c r="K2892" s="14"/>
      <c r="L2892" s="14"/>
      <c r="M2892" s="14"/>
      <c r="N2892" s="14"/>
      <c r="O2892" s="14"/>
      <c r="P2892" s="14"/>
      <c r="Q2892" s="14"/>
      <c r="R2892" s="14"/>
      <c r="S2892" s="14"/>
    </row>
    <row r="2893" spans="1:19">
      <c r="A2893" s="14"/>
      <c r="B2893" s="14"/>
      <c r="C2893" s="14"/>
      <c r="D2893" s="14"/>
      <c r="E2893" s="14"/>
      <c r="F2893" s="14"/>
      <c r="G2893" s="14"/>
      <c r="H2893" s="14"/>
      <c r="I2893" s="14"/>
      <c r="J2893" s="14"/>
      <c r="K2893" s="14"/>
      <c r="L2893" s="14"/>
      <c r="M2893" s="14"/>
      <c r="N2893" s="14"/>
      <c r="O2893" s="14"/>
      <c r="P2893" s="14"/>
      <c r="Q2893" s="14"/>
      <c r="R2893" s="14"/>
      <c r="S2893" s="14"/>
    </row>
    <row r="2894" spans="1:19">
      <c r="A2894" s="14"/>
      <c r="B2894" s="14"/>
      <c r="C2894" s="14"/>
      <c r="D2894" s="14"/>
      <c r="E2894" s="14"/>
      <c r="F2894" s="14"/>
      <c r="G2894" s="14"/>
      <c r="H2894" s="14"/>
      <c r="I2894" s="14"/>
      <c r="J2894" s="14"/>
      <c r="K2894" s="14"/>
      <c r="L2894" s="14"/>
      <c r="M2894" s="14"/>
      <c r="N2894" s="14"/>
      <c r="O2894" s="14"/>
      <c r="P2894" s="14"/>
      <c r="Q2894" s="14"/>
      <c r="R2894" s="14"/>
      <c r="S2894" s="14"/>
    </row>
    <row r="2895" spans="1:19">
      <c r="A2895" s="14"/>
      <c r="B2895" s="14"/>
      <c r="C2895" s="14"/>
      <c r="D2895" s="14"/>
      <c r="E2895" s="14"/>
      <c r="F2895" s="14"/>
      <c r="G2895" s="14"/>
      <c r="H2895" s="14"/>
      <c r="I2895" s="14"/>
      <c r="J2895" s="14"/>
      <c r="K2895" s="14"/>
      <c r="L2895" s="14"/>
      <c r="M2895" s="14"/>
      <c r="N2895" s="14"/>
      <c r="O2895" s="14"/>
      <c r="P2895" s="14"/>
      <c r="Q2895" s="14"/>
      <c r="R2895" s="14"/>
      <c r="S2895" s="14"/>
    </row>
    <row r="2896" spans="1:19">
      <c r="A2896" s="14"/>
      <c r="B2896" s="14"/>
      <c r="C2896" s="14"/>
      <c r="D2896" s="14"/>
      <c r="E2896" s="14"/>
      <c r="F2896" s="14"/>
      <c r="G2896" s="14"/>
      <c r="H2896" s="14"/>
      <c r="I2896" s="14"/>
      <c r="J2896" s="14"/>
      <c r="K2896" s="14"/>
      <c r="L2896" s="14"/>
      <c r="M2896" s="14"/>
      <c r="N2896" s="14"/>
      <c r="O2896" s="14"/>
      <c r="P2896" s="14"/>
      <c r="Q2896" s="14"/>
      <c r="R2896" s="14"/>
      <c r="S2896" s="14"/>
    </row>
    <row r="2897" spans="1:19">
      <c r="A2897" s="14"/>
      <c r="B2897" s="14"/>
      <c r="C2897" s="14"/>
      <c r="D2897" s="14"/>
      <c r="E2897" s="14"/>
      <c r="F2897" s="14"/>
      <c r="G2897" s="14"/>
      <c r="H2897" s="14"/>
      <c r="I2897" s="14"/>
      <c r="J2897" s="14"/>
      <c r="K2897" s="14"/>
      <c r="L2897" s="14"/>
      <c r="M2897" s="14"/>
      <c r="N2897" s="14"/>
      <c r="O2897" s="14"/>
      <c r="P2897" s="14"/>
      <c r="Q2897" s="14"/>
      <c r="R2897" s="14"/>
      <c r="S2897" s="14"/>
    </row>
    <row r="2898" spans="1:19">
      <c r="A2898" s="14"/>
      <c r="B2898" s="14"/>
      <c r="C2898" s="14"/>
      <c r="D2898" s="14"/>
      <c r="E2898" s="14"/>
      <c r="F2898" s="14"/>
      <c r="G2898" s="14"/>
      <c r="H2898" s="14"/>
      <c r="I2898" s="14"/>
      <c r="J2898" s="14"/>
      <c r="K2898" s="14"/>
      <c r="L2898" s="14"/>
      <c r="M2898" s="14"/>
      <c r="N2898" s="14"/>
      <c r="O2898" s="14"/>
      <c r="P2898" s="14"/>
      <c r="Q2898" s="14"/>
      <c r="R2898" s="14"/>
      <c r="S2898" s="14"/>
    </row>
    <row r="2899" spans="1:19">
      <c r="A2899" s="14"/>
      <c r="B2899" s="14"/>
      <c r="C2899" s="14"/>
      <c r="D2899" s="14"/>
      <c r="E2899" s="14"/>
      <c r="F2899" s="14"/>
      <c r="G2899" s="14"/>
      <c r="H2899" s="14"/>
      <c r="I2899" s="14"/>
      <c r="J2899" s="14"/>
      <c r="K2899" s="14"/>
      <c r="L2899" s="14"/>
      <c r="M2899" s="14"/>
      <c r="N2899" s="14"/>
      <c r="O2899" s="14"/>
      <c r="P2899" s="14"/>
      <c r="Q2899" s="14"/>
      <c r="R2899" s="14"/>
      <c r="S2899" s="14"/>
    </row>
    <row r="2900" spans="1:19">
      <c r="A2900" s="14"/>
      <c r="B2900" s="14"/>
      <c r="C2900" s="14"/>
      <c r="D2900" s="14"/>
      <c r="E2900" s="14"/>
      <c r="F2900" s="14"/>
      <c r="G2900" s="14"/>
      <c r="H2900" s="14"/>
      <c r="I2900" s="14"/>
      <c r="J2900" s="14"/>
      <c r="K2900" s="14"/>
      <c r="L2900" s="14"/>
      <c r="M2900" s="14"/>
      <c r="N2900" s="14"/>
      <c r="O2900" s="14"/>
      <c r="P2900" s="14"/>
      <c r="Q2900" s="14"/>
      <c r="R2900" s="14"/>
      <c r="S2900" s="14"/>
    </row>
    <row r="2901" spans="1:19">
      <c r="A2901" s="14"/>
      <c r="B2901" s="14"/>
      <c r="C2901" s="14"/>
      <c r="D2901" s="14"/>
      <c r="E2901" s="14"/>
      <c r="F2901" s="14"/>
      <c r="G2901" s="14"/>
      <c r="H2901" s="14"/>
      <c r="I2901" s="14"/>
      <c r="J2901" s="14"/>
      <c r="K2901" s="14"/>
      <c r="L2901" s="14"/>
      <c r="M2901" s="14"/>
      <c r="N2901" s="14"/>
      <c r="O2901" s="14"/>
      <c r="P2901" s="14"/>
      <c r="Q2901" s="14"/>
      <c r="R2901" s="14"/>
      <c r="S2901" s="14"/>
    </row>
    <row r="2902" spans="1:19">
      <c r="A2902" s="14"/>
      <c r="B2902" s="14"/>
      <c r="C2902" s="14"/>
      <c r="D2902" s="14"/>
      <c r="E2902" s="14"/>
      <c r="F2902" s="14"/>
      <c r="G2902" s="14"/>
      <c r="H2902" s="14"/>
      <c r="I2902" s="14"/>
      <c r="J2902" s="14"/>
      <c r="K2902" s="14"/>
      <c r="L2902" s="14"/>
      <c r="M2902" s="14"/>
      <c r="N2902" s="14"/>
      <c r="O2902" s="14"/>
      <c r="P2902" s="14"/>
      <c r="Q2902" s="14"/>
      <c r="R2902" s="14"/>
      <c r="S2902" s="14"/>
    </row>
    <row r="2903" spans="1:19">
      <c r="A2903" s="14"/>
      <c r="B2903" s="14"/>
      <c r="C2903" s="14"/>
      <c r="D2903" s="14"/>
      <c r="E2903" s="14"/>
      <c r="F2903" s="14"/>
      <c r="G2903" s="14"/>
      <c r="H2903" s="14"/>
      <c r="I2903" s="14"/>
      <c r="J2903" s="14"/>
      <c r="K2903" s="14"/>
      <c r="L2903" s="14"/>
      <c r="M2903" s="14"/>
      <c r="N2903" s="14"/>
      <c r="O2903" s="14"/>
      <c r="P2903" s="14"/>
      <c r="Q2903" s="14"/>
      <c r="R2903" s="14"/>
      <c r="S2903" s="14"/>
    </row>
    <row r="2904" spans="1:19">
      <c r="A2904" s="14"/>
      <c r="B2904" s="14"/>
      <c r="C2904" s="14"/>
      <c r="D2904" s="14"/>
      <c r="E2904" s="14"/>
      <c r="F2904" s="14"/>
      <c r="G2904" s="14"/>
      <c r="H2904" s="14"/>
      <c r="I2904" s="14"/>
      <c r="J2904" s="14"/>
      <c r="K2904" s="14"/>
      <c r="L2904" s="14"/>
      <c r="M2904" s="14"/>
      <c r="N2904" s="14"/>
      <c r="O2904" s="14"/>
      <c r="P2904" s="14"/>
      <c r="Q2904" s="14"/>
      <c r="R2904" s="14"/>
      <c r="S2904" s="14"/>
    </row>
    <row r="2905" spans="1:19">
      <c r="A2905" s="14"/>
      <c r="B2905" s="14"/>
      <c r="C2905" s="14"/>
      <c r="D2905" s="14"/>
      <c r="E2905" s="14"/>
      <c r="F2905" s="14"/>
      <c r="G2905" s="14"/>
      <c r="H2905" s="14"/>
      <c r="I2905" s="14"/>
      <c r="J2905" s="14"/>
      <c r="K2905" s="14"/>
      <c r="L2905" s="14"/>
      <c r="M2905" s="14"/>
      <c r="N2905" s="14"/>
      <c r="O2905" s="14"/>
      <c r="P2905" s="14"/>
      <c r="Q2905" s="14"/>
      <c r="R2905" s="14"/>
      <c r="S2905" s="14"/>
    </row>
    <row r="2906" spans="1:19">
      <c r="A2906" s="14"/>
      <c r="B2906" s="14"/>
      <c r="C2906" s="14"/>
      <c r="D2906" s="14"/>
      <c r="E2906" s="14"/>
      <c r="F2906" s="14"/>
      <c r="G2906" s="14"/>
      <c r="H2906" s="14"/>
      <c r="I2906" s="14"/>
      <c r="J2906" s="14"/>
      <c r="K2906" s="14"/>
      <c r="L2906" s="14"/>
      <c r="M2906" s="14"/>
      <c r="N2906" s="14"/>
      <c r="O2906" s="14"/>
      <c r="P2906" s="14"/>
      <c r="Q2906" s="14"/>
      <c r="R2906" s="14"/>
      <c r="S2906" s="14"/>
    </row>
    <row r="2907" spans="1:19">
      <c r="A2907" s="14"/>
      <c r="B2907" s="14"/>
      <c r="C2907" s="14"/>
      <c r="D2907" s="14"/>
      <c r="E2907" s="14"/>
      <c r="F2907" s="14"/>
      <c r="G2907" s="14"/>
      <c r="H2907" s="14"/>
      <c r="I2907" s="14"/>
      <c r="J2907" s="14"/>
      <c r="K2907" s="14"/>
      <c r="L2907" s="14"/>
      <c r="M2907" s="14"/>
      <c r="N2907" s="14"/>
      <c r="O2907" s="14"/>
      <c r="P2907" s="14"/>
      <c r="Q2907" s="14"/>
      <c r="R2907" s="14"/>
      <c r="S2907" s="14"/>
    </row>
    <row r="2908" spans="1:19">
      <c r="A2908" s="14"/>
      <c r="B2908" s="14"/>
      <c r="C2908" s="14"/>
      <c r="D2908" s="14"/>
      <c r="E2908" s="14"/>
      <c r="F2908" s="14"/>
      <c r="G2908" s="14"/>
      <c r="H2908" s="14"/>
      <c r="I2908" s="14"/>
      <c r="J2908" s="14"/>
      <c r="K2908" s="14"/>
      <c r="L2908" s="14"/>
      <c r="M2908" s="14"/>
      <c r="N2908" s="14"/>
      <c r="O2908" s="14"/>
      <c r="P2908" s="14"/>
      <c r="Q2908" s="14"/>
      <c r="R2908" s="14"/>
      <c r="S2908" s="14"/>
    </row>
    <row r="2909" spans="1:19">
      <c r="A2909" s="14"/>
      <c r="B2909" s="14"/>
      <c r="C2909" s="14"/>
      <c r="D2909" s="14"/>
      <c r="E2909" s="14"/>
      <c r="F2909" s="14"/>
      <c r="G2909" s="14"/>
      <c r="H2909" s="14"/>
      <c r="I2909" s="14"/>
      <c r="J2909" s="14"/>
      <c r="K2909" s="14"/>
      <c r="L2909" s="14"/>
      <c r="M2909" s="14"/>
      <c r="N2909" s="14"/>
      <c r="O2909" s="14"/>
      <c r="P2909" s="14"/>
      <c r="Q2909" s="14"/>
      <c r="R2909" s="14"/>
      <c r="S2909" s="14"/>
    </row>
    <row r="2910" spans="1:19">
      <c r="A2910" s="14"/>
      <c r="B2910" s="14"/>
      <c r="C2910" s="14"/>
      <c r="D2910" s="14"/>
      <c r="E2910" s="14"/>
      <c r="F2910" s="14"/>
      <c r="G2910" s="14"/>
      <c r="H2910" s="14"/>
      <c r="I2910" s="14"/>
      <c r="J2910" s="14"/>
      <c r="K2910" s="14"/>
      <c r="L2910" s="14"/>
      <c r="M2910" s="14"/>
      <c r="N2910" s="14"/>
      <c r="O2910" s="14"/>
      <c r="P2910" s="14"/>
      <c r="Q2910" s="14"/>
      <c r="R2910" s="14"/>
      <c r="S2910" s="14"/>
    </row>
    <row r="2911" spans="1:19">
      <c r="A2911" s="14"/>
      <c r="B2911" s="14"/>
      <c r="C2911" s="14"/>
      <c r="D2911" s="14"/>
      <c r="E2911" s="14"/>
      <c r="F2911" s="14"/>
      <c r="G2911" s="14"/>
      <c r="H2911" s="14"/>
      <c r="I2911" s="14"/>
      <c r="J2911" s="14"/>
      <c r="K2911" s="14"/>
      <c r="L2911" s="14"/>
      <c r="M2911" s="14"/>
      <c r="N2911" s="14"/>
      <c r="O2911" s="14"/>
      <c r="P2911" s="14"/>
      <c r="Q2911" s="14"/>
      <c r="R2911" s="14"/>
      <c r="S2911" s="14"/>
    </row>
    <row r="2912" spans="1:19">
      <c r="A2912" s="14"/>
      <c r="B2912" s="14"/>
      <c r="C2912" s="14"/>
      <c r="D2912" s="14"/>
      <c r="E2912" s="14"/>
      <c r="F2912" s="14"/>
      <c r="G2912" s="14"/>
      <c r="H2912" s="14"/>
      <c r="I2912" s="14"/>
      <c r="J2912" s="14"/>
      <c r="K2912" s="14"/>
      <c r="L2912" s="14"/>
      <c r="M2912" s="14"/>
      <c r="N2912" s="14"/>
      <c r="O2912" s="14"/>
      <c r="P2912" s="14"/>
      <c r="Q2912" s="14"/>
      <c r="R2912" s="14"/>
      <c r="S2912" s="14"/>
    </row>
    <row r="2913" spans="1:19">
      <c r="A2913" s="14"/>
      <c r="B2913" s="14"/>
      <c r="C2913" s="14"/>
      <c r="D2913" s="14"/>
      <c r="E2913" s="14"/>
      <c r="F2913" s="14"/>
      <c r="G2913" s="14"/>
      <c r="H2913" s="14"/>
      <c r="I2913" s="14"/>
      <c r="J2913" s="14"/>
      <c r="K2913" s="14"/>
      <c r="L2913" s="14"/>
      <c r="M2913" s="14"/>
      <c r="N2913" s="14"/>
      <c r="O2913" s="14"/>
      <c r="P2913" s="14"/>
      <c r="Q2913" s="14"/>
      <c r="R2913" s="14"/>
      <c r="S2913" s="14"/>
    </row>
    <row r="2914" spans="1:19">
      <c r="A2914" s="14"/>
      <c r="B2914" s="14"/>
      <c r="C2914" s="14"/>
      <c r="D2914" s="14"/>
      <c r="E2914" s="14"/>
      <c r="F2914" s="14"/>
      <c r="G2914" s="14"/>
      <c r="H2914" s="14"/>
      <c r="I2914" s="14"/>
      <c r="J2914" s="14"/>
      <c r="K2914" s="14"/>
      <c r="L2914" s="14"/>
      <c r="M2914" s="14"/>
      <c r="N2914" s="14"/>
      <c r="O2914" s="14"/>
      <c r="P2914" s="14"/>
      <c r="Q2914" s="14"/>
      <c r="R2914" s="14"/>
      <c r="S2914" s="14"/>
    </row>
    <row r="2915" spans="1:19">
      <c r="A2915" s="14"/>
      <c r="B2915" s="14"/>
      <c r="C2915" s="14"/>
      <c r="D2915" s="14"/>
      <c r="E2915" s="14"/>
      <c r="F2915" s="14"/>
      <c r="G2915" s="14"/>
      <c r="H2915" s="14"/>
      <c r="I2915" s="14"/>
      <c r="J2915" s="14"/>
      <c r="K2915" s="14"/>
      <c r="L2915" s="14"/>
      <c r="M2915" s="14"/>
      <c r="N2915" s="14"/>
      <c r="O2915" s="14"/>
      <c r="P2915" s="14"/>
      <c r="Q2915" s="14"/>
      <c r="R2915" s="14"/>
      <c r="S2915" s="14"/>
    </row>
    <row r="2916" spans="1:19">
      <c r="A2916" s="14"/>
      <c r="B2916" s="14"/>
      <c r="C2916" s="14"/>
      <c r="D2916" s="14"/>
      <c r="E2916" s="14"/>
      <c r="F2916" s="14"/>
      <c r="G2916" s="14"/>
      <c r="H2916" s="14"/>
      <c r="I2916" s="14"/>
      <c r="J2916" s="14"/>
      <c r="K2916" s="14"/>
      <c r="L2916" s="14"/>
      <c r="M2916" s="14"/>
      <c r="N2916" s="14"/>
      <c r="O2916" s="14"/>
      <c r="P2916" s="14"/>
      <c r="Q2916" s="14"/>
      <c r="R2916" s="14"/>
      <c r="S2916" s="14"/>
    </row>
    <row r="2917" spans="1:19">
      <c r="A2917" s="14"/>
      <c r="B2917" s="14"/>
      <c r="C2917" s="14"/>
      <c r="D2917" s="14"/>
      <c r="E2917" s="14"/>
      <c r="F2917" s="14"/>
      <c r="G2917" s="14"/>
      <c r="H2917" s="14"/>
      <c r="I2917" s="14"/>
      <c r="J2917" s="14"/>
      <c r="K2917" s="14"/>
      <c r="L2917" s="14"/>
      <c r="M2917" s="14"/>
      <c r="N2917" s="14"/>
      <c r="O2917" s="14"/>
      <c r="P2917" s="14"/>
      <c r="Q2917" s="14"/>
      <c r="R2917" s="14"/>
      <c r="S2917" s="14"/>
    </row>
    <row r="2918" spans="1:19">
      <c r="A2918" s="14"/>
      <c r="B2918" s="14"/>
      <c r="C2918" s="14"/>
      <c r="D2918" s="14"/>
      <c r="E2918" s="14"/>
      <c r="F2918" s="14"/>
      <c r="G2918" s="14"/>
      <c r="H2918" s="14"/>
      <c r="I2918" s="14"/>
      <c r="J2918" s="14"/>
      <c r="K2918" s="14"/>
      <c r="L2918" s="14"/>
      <c r="M2918" s="14"/>
      <c r="N2918" s="14"/>
      <c r="O2918" s="14"/>
      <c r="P2918" s="14"/>
      <c r="Q2918" s="14"/>
      <c r="R2918" s="14"/>
      <c r="S2918" s="14"/>
    </row>
    <row r="2919" spans="1:19">
      <c r="A2919" s="14"/>
      <c r="B2919" s="14"/>
      <c r="C2919" s="14"/>
      <c r="D2919" s="14"/>
      <c r="E2919" s="14"/>
      <c r="F2919" s="14"/>
      <c r="G2919" s="14"/>
      <c r="H2919" s="14"/>
      <c r="I2919" s="14"/>
      <c r="J2919" s="14"/>
      <c r="K2919" s="14"/>
      <c r="L2919" s="14"/>
      <c r="M2919" s="14"/>
      <c r="N2919" s="14"/>
      <c r="O2919" s="14"/>
      <c r="P2919" s="14"/>
      <c r="Q2919" s="14"/>
      <c r="R2919" s="14"/>
      <c r="S2919" s="14"/>
    </row>
    <row r="2920" spans="1:19">
      <c r="A2920" s="14"/>
      <c r="B2920" s="14"/>
      <c r="C2920" s="14"/>
      <c r="D2920" s="14"/>
      <c r="E2920" s="14"/>
      <c r="F2920" s="14"/>
      <c r="G2920" s="14"/>
      <c r="H2920" s="14"/>
      <c r="I2920" s="14"/>
      <c r="J2920" s="14"/>
      <c r="K2920" s="14"/>
      <c r="L2920" s="14"/>
      <c r="M2920" s="14"/>
      <c r="N2920" s="14"/>
      <c r="O2920" s="14"/>
      <c r="P2920" s="14"/>
      <c r="Q2920" s="14"/>
      <c r="R2920" s="14"/>
      <c r="S2920" s="14"/>
    </row>
    <row r="2921" spans="1:19">
      <c r="A2921" s="14"/>
      <c r="B2921" s="14"/>
      <c r="C2921" s="14"/>
      <c r="D2921" s="14"/>
      <c r="E2921" s="14"/>
      <c r="F2921" s="14"/>
      <c r="G2921" s="14"/>
      <c r="H2921" s="14"/>
      <c r="I2921" s="14"/>
      <c r="J2921" s="14"/>
      <c r="K2921" s="14"/>
      <c r="L2921" s="14"/>
      <c r="M2921" s="14"/>
      <c r="N2921" s="14"/>
      <c r="O2921" s="14"/>
      <c r="P2921" s="14"/>
      <c r="Q2921" s="14"/>
      <c r="R2921" s="14"/>
      <c r="S2921" s="14"/>
    </row>
    <row r="2922" spans="1:19">
      <c r="A2922" s="14"/>
      <c r="B2922" s="14"/>
      <c r="C2922" s="14"/>
      <c r="D2922" s="14"/>
      <c r="E2922" s="14"/>
      <c r="F2922" s="14"/>
      <c r="G2922" s="14"/>
      <c r="H2922" s="14"/>
      <c r="I2922" s="14"/>
      <c r="J2922" s="14"/>
      <c r="K2922" s="14"/>
      <c r="L2922" s="14"/>
      <c r="M2922" s="14"/>
      <c r="N2922" s="14"/>
      <c r="O2922" s="14"/>
      <c r="P2922" s="14"/>
      <c r="Q2922" s="14"/>
      <c r="R2922" s="14"/>
      <c r="S2922" s="14"/>
    </row>
    <row r="2923" spans="1:19">
      <c r="A2923" s="14"/>
      <c r="B2923" s="14"/>
      <c r="C2923" s="14"/>
      <c r="D2923" s="14"/>
      <c r="E2923" s="14"/>
      <c r="F2923" s="14"/>
      <c r="G2923" s="14"/>
      <c r="H2923" s="14"/>
      <c r="I2923" s="14"/>
      <c r="J2923" s="14"/>
      <c r="K2923" s="14"/>
      <c r="L2923" s="14"/>
      <c r="M2923" s="14"/>
      <c r="N2923" s="14"/>
      <c r="O2923" s="14"/>
      <c r="P2923" s="14"/>
      <c r="Q2923" s="14"/>
      <c r="R2923" s="14"/>
      <c r="S2923" s="14"/>
    </row>
    <row r="2924" spans="1:19">
      <c r="A2924" s="14"/>
      <c r="B2924" s="14"/>
      <c r="C2924" s="14"/>
      <c r="D2924" s="14"/>
      <c r="E2924" s="14"/>
      <c r="F2924" s="14"/>
      <c r="G2924" s="14"/>
      <c r="H2924" s="14"/>
      <c r="I2924" s="14"/>
      <c r="J2924" s="14"/>
      <c r="K2924" s="14"/>
      <c r="L2924" s="14"/>
      <c r="M2924" s="14"/>
      <c r="N2924" s="14"/>
      <c r="O2924" s="14"/>
      <c r="P2924" s="14"/>
      <c r="Q2924" s="14"/>
      <c r="R2924" s="14"/>
      <c r="S2924" s="14"/>
    </row>
    <row r="2925" spans="1:19">
      <c r="A2925" s="14"/>
      <c r="B2925" s="14"/>
      <c r="C2925" s="14"/>
      <c r="D2925" s="14"/>
      <c r="E2925" s="14"/>
      <c r="F2925" s="14"/>
      <c r="G2925" s="14"/>
      <c r="H2925" s="14"/>
      <c r="I2925" s="14"/>
      <c r="J2925" s="14"/>
      <c r="K2925" s="14"/>
      <c r="L2925" s="14"/>
      <c r="M2925" s="14"/>
      <c r="N2925" s="14"/>
      <c r="O2925" s="14"/>
      <c r="P2925" s="14"/>
      <c r="Q2925" s="14"/>
      <c r="R2925" s="14"/>
      <c r="S2925" s="14"/>
    </row>
    <row r="2926" spans="1:19">
      <c r="A2926" s="14"/>
      <c r="B2926" s="14"/>
      <c r="C2926" s="14"/>
      <c r="D2926" s="14"/>
      <c r="E2926" s="14"/>
      <c r="F2926" s="14"/>
      <c r="G2926" s="14"/>
      <c r="H2926" s="14"/>
      <c r="I2926" s="14"/>
      <c r="J2926" s="14"/>
      <c r="K2926" s="14"/>
      <c r="L2926" s="14"/>
      <c r="M2926" s="14"/>
      <c r="N2926" s="14"/>
      <c r="O2926" s="14"/>
      <c r="P2926" s="14"/>
      <c r="Q2926" s="14"/>
      <c r="R2926" s="14"/>
      <c r="S2926" s="14"/>
    </row>
    <row r="2927" spans="1:19">
      <c r="A2927" s="14"/>
      <c r="B2927" s="14"/>
      <c r="C2927" s="14"/>
      <c r="D2927" s="14"/>
      <c r="E2927" s="14"/>
      <c r="F2927" s="14"/>
      <c r="G2927" s="14"/>
      <c r="H2927" s="14"/>
      <c r="I2927" s="14"/>
      <c r="J2927" s="14"/>
      <c r="K2927" s="14"/>
      <c r="L2927" s="14"/>
      <c r="M2927" s="14"/>
      <c r="N2927" s="14"/>
      <c r="O2927" s="14"/>
      <c r="P2927" s="14"/>
      <c r="Q2927" s="14"/>
      <c r="R2927" s="14"/>
      <c r="S2927" s="14"/>
    </row>
    <row r="2928" spans="1:19">
      <c r="A2928" s="14"/>
      <c r="B2928" s="14"/>
      <c r="C2928" s="14"/>
      <c r="D2928" s="14"/>
      <c r="E2928" s="14"/>
      <c r="F2928" s="14"/>
      <c r="G2928" s="14"/>
      <c r="H2928" s="14"/>
      <c r="I2928" s="14"/>
      <c r="J2928" s="14"/>
      <c r="K2928" s="14"/>
      <c r="L2928" s="14"/>
      <c r="M2928" s="14"/>
      <c r="N2928" s="14"/>
      <c r="O2928" s="14"/>
      <c r="P2928" s="14"/>
      <c r="Q2928" s="14"/>
      <c r="R2928" s="14"/>
      <c r="S2928" s="14"/>
    </row>
    <row r="2929" spans="1:19">
      <c r="A2929" s="14"/>
      <c r="B2929" s="14"/>
      <c r="C2929" s="14"/>
      <c r="D2929" s="14"/>
      <c r="E2929" s="14"/>
      <c r="F2929" s="14"/>
      <c r="G2929" s="14"/>
      <c r="H2929" s="14"/>
      <c r="I2929" s="14"/>
      <c r="J2929" s="14"/>
      <c r="K2929" s="14"/>
      <c r="L2929" s="14"/>
      <c r="M2929" s="14"/>
      <c r="N2929" s="14"/>
      <c r="O2929" s="14"/>
      <c r="P2929" s="14"/>
      <c r="Q2929" s="14"/>
      <c r="R2929" s="14"/>
      <c r="S2929" s="14"/>
    </row>
    <row r="2930" spans="1:19">
      <c r="A2930" s="14"/>
      <c r="B2930" s="14"/>
      <c r="C2930" s="14"/>
      <c r="D2930" s="14"/>
      <c r="E2930" s="14"/>
      <c r="F2930" s="14"/>
      <c r="G2930" s="14"/>
      <c r="H2930" s="14"/>
      <c r="I2930" s="14"/>
      <c r="J2930" s="14"/>
      <c r="K2930" s="14"/>
      <c r="L2930" s="14"/>
      <c r="M2930" s="14"/>
      <c r="N2930" s="14"/>
      <c r="O2930" s="14"/>
      <c r="P2930" s="14"/>
      <c r="Q2930" s="14"/>
      <c r="R2930" s="14"/>
      <c r="S2930" s="14"/>
    </row>
    <row r="2931" spans="1:19">
      <c r="A2931" s="14"/>
      <c r="B2931" s="14"/>
      <c r="C2931" s="14"/>
      <c r="D2931" s="14"/>
      <c r="E2931" s="14"/>
      <c r="F2931" s="14"/>
      <c r="G2931" s="14"/>
      <c r="H2931" s="14"/>
      <c r="I2931" s="14"/>
      <c r="J2931" s="14"/>
      <c r="K2931" s="14"/>
      <c r="L2931" s="14"/>
      <c r="M2931" s="14"/>
      <c r="N2931" s="14"/>
      <c r="O2931" s="14"/>
      <c r="P2931" s="14"/>
      <c r="Q2931" s="14"/>
      <c r="R2931" s="14"/>
      <c r="S2931" s="14"/>
    </row>
    <row r="2932" spans="1:19">
      <c r="A2932" s="14"/>
      <c r="B2932" s="14"/>
      <c r="C2932" s="14"/>
      <c r="D2932" s="14"/>
      <c r="E2932" s="14"/>
      <c r="F2932" s="14"/>
      <c r="G2932" s="14"/>
      <c r="H2932" s="14"/>
      <c r="I2932" s="14"/>
      <c r="J2932" s="14"/>
      <c r="K2932" s="14"/>
      <c r="L2932" s="14"/>
      <c r="M2932" s="14"/>
      <c r="N2932" s="14"/>
      <c r="O2932" s="14"/>
      <c r="P2932" s="14"/>
      <c r="Q2932" s="14"/>
      <c r="R2932" s="14"/>
      <c r="S2932" s="14"/>
    </row>
    <row r="2933" spans="1:19">
      <c r="A2933" s="14"/>
      <c r="B2933" s="14"/>
      <c r="C2933" s="14"/>
      <c r="D2933" s="14"/>
      <c r="E2933" s="14"/>
      <c r="F2933" s="14"/>
      <c r="G2933" s="14"/>
      <c r="H2933" s="14"/>
      <c r="I2933" s="14"/>
      <c r="J2933" s="14"/>
      <c r="K2933" s="14"/>
      <c r="L2933" s="14"/>
      <c r="M2933" s="14"/>
      <c r="N2933" s="14"/>
      <c r="O2933" s="14"/>
      <c r="P2933" s="14"/>
      <c r="Q2933" s="14"/>
      <c r="R2933" s="14"/>
      <c r="S2933" s="14"/>
    </row>
    <row r="2934" spans="1:19">
      <c r="A2934" s="14"/>
      <c r="B2934" s="14"/>
      <c r="C2934" s="14"/>
      <c r="D2934" s="14"/>
      <c r="E2934" s="14"/>
      <c r="F2934" s="14"/>
      <c r="G2934" s="14"/>
      <c r="H2934" s="14"/>
      <c r="I2934" s="14"/>
      <c r="J2934" s="14"/>
      <c r="K2934" s="14"/>
      <c r="L2934" s="14"/>
      <c r="M2934" s="14"/>
      <c r="N2934" s="14"/>
      <c r="O2934" s="14"/>
      <c r="P2934" s="14"/>
      <c r="Q2934" s="14"/>
      <c r="R2934" s="14"/>
      <c r="S2934" s="14"/>
    </row>
    <row r="2935" spans="1:19">
      <c r="A2935" s="14"/>
      <c r="B2935" s="14"/>
      <c r="C2935" s="14"/>
      <c r="D2935" s="14"/>
      <c r="E2935" s="14"/>
      <c r="F2935" s="14"/>
      <c r="G2935" s="14"/>
      <c r="H2935" s="14"/>
      <c r="I2935" s="14"/>
      <c r="J2935" s="14"/>
      <c r="K2935" s="14"/>
      <c r="L2935" s="14"/>
      <c r="M2935" s="14"/>
      <c r="N2935" s="14"/>
      <c r="O2935" s="14"/>
      <c r="P2935" s="14"/>
      <c r="Q2935" s="14"/>
      <c r="R2935" s="14"/>
      <c r="S2935" s="14"/>
    </row>
    <row r="2936" spans="1:19">
      <c r="A2936" s="14"/>
      <c r="B2936" s="14"/>
      <c r="C2936" s="14"/>
      <c r="D2936" s="14"/>
      <c r="E2936" s="14"/>
      <c r="F2936" s="14"/>
      <c r="G2936" s="14"/>
      <c r="H2936" s="14"/>
      <c r="I2936" s="14"/>
      <c r="J2936" s="14"/>
      <c r="K2936" s="14"/>
      <c r="L2936" s="14"/>
      <c r="M2936" s="14"/>
      <c r="N2936" s="14"/>
      <c r="O2936" s="14"/>
      <c r="P2936" s="14"/>
      <c r="Q2936" s="14"/>
      <c r="R2936" s="14"/>
      <c r="S2936" s="14"/>
    </row>
    <row r="2937" spans="1:19">
      <c r="A2937" s="14"/>
      <c r="B2937" s="14"/>
      <c r="C2937" s="14"/>
      <c r="D2937" s="14"/>
      <c r="E2937" s="14"/>
      <c r="F2937" s="14"/>
      <c r="G2937" s="14"/>
      <c r="H2937" s="14"/>
      <c r="I2937" s="14"/>
      <c r="J2937" s="14"/>
      <c r="K2937" s="14"/>
      <c r="L2937" s="14"/>
      <c r="M2937" s="14"/>
      <c r="N2937" s="14"/>
      <c r="O2937" s="14"/>
      <c r="P2937" s="14"/>
      <c r="Q2937" s="14"/>
      <c r="R2937" s="14"/>
      <c r="S2937" s="14"/>
    </row>
    <row r="2938" spans="1:19">
      <c r="A2938" s="14"/>
      <c r="B2938" s="14"/>
      <c r="C2938" s="14"/>
      <c r="D2938" s="14"/>
      <c r="E2938" s="14"/>
      <c r="F2938" s="14"/>
      <c r="G2938" s="14"/>
      <c r="H2938" s="14"/>
      <c r="I2938" s="14"/>
      <c r="J2938" s="14"/>
      <c r="K2938" s="14"/>
      <c r="L2938" s="14"/>
      <c r="M2938" s="14"/>
      <c r="N2938" s="14"/>
      <c r="O2938" s="14"/>
      <c r="P2938" s="14"/>
      <c r="Q2938" s="14"/>
      <c r="R2938" s="14"/>
      <c r="S2938" s="14"/>
    </row>
    <row r="2939" spans="1:19">
      <c r="A2939" s="14"/>
      <c r="B2939" s="14"/>
      <c r="C2939" s="14"/>
      <c r="D2939" s="14"/>
      <c r="E2939" s="14"/>
      <c r="F2939" s="14"/>
      <c r="G2939" s="14"/>
      <c r="H2939" s="14"/>
      <c r="I2939" s="14"/>
      <c r="J2939" s="14"/>
      <c r="K2939" s="14"/>
      <c r="L2939" s="14"/>
      <c r="M2939" s="14"/>
      <c r="N2939" s="14"/>
      <c r="O2939" s="14"/>
      <c r="P2939" s="14"/>
      <c r="Q2939" s="14"/>
      <c r="R2939" s="14"/>
      <c r="S2939" s="14"/>
    </row>
    <row r="2940" spans="1:19">
      <c r="A2940" s="14"/>
      <c r="B2940" s="14"/>
      <c r="C2940" s="14"/>
      <c r="D2940" s="14"/>
      <c r="E2940" s="14"/>
      <c r="F2940" s="14"/>
      <c r="G2940" s="14"/>
      <c r="H2940" s="14"/>
      <c r="I2940" s="14"/>
      <c r="J2940" s="14"/>
      <c r="K2940" s="14"/>
      <c r="L2940" s="14"/>
      <c r="M2940" s="14"/>
      <c r="N2940" s="14"/>
      <c r="O2940" s="14"/>
      <c r="P2940" s="14"/>
      <c r="Q2940" s="14"/>
      <c r="R2940" s="14"/>
      <c r="S2940" s="14"/>
    </row>
    <row r="2941" spans="1:19">
      <c r="A2941" s="14"/>
      <c r="B2941" s="14"/>
      <c r="C2941" s="14"/>
      <c r="D2941" s="14"/>
      <c r="E2941" s="14"/>
      <c r="F2941" s="14"/>
      <c r="G2941" s="14"/>
      <c r="H2941" s="14"/>
      <c r="I2941" s="14"/>
      <c r="J2941" s="14"/>
      <c r="K2941" s="14"/>
      <c r="L2941" s="14"/>
      <c r="M2941" s="14"/>
      <c r="N2941" s="14"/>
      <c r="O2941" s="14"/>
      <c r="P2941" s="14"/>
      <c r="Q2941" s="14"/>
      <c r="R2941" s="14"/>
      <c r="S2941" s="14"/>
    </row>
    <row r="2942" spans="1:19">
      <c r="A2942" s="14"/>
      <c r="B2942" s="14"/>
      <c r="C2942" s="14"/>
      <c r="D2942" s="14"/>
      <c r="E2942" s="14"/>
      <c r="F2942" s="14"/>
      <c r="G2942" s="14"/>
      <c r="H2942" s="14"/>
      <c r="I2942" s="14"/>
      <c r="J2942" s="14"/>
      <c r="K2942" s="14"/>
      <c r="L2942" s="14"/>
      <c r="M2942" s="14"/>
      <c r="N2942" s="14"/>
      <c r="O2942" s="14"/>
      <c r="P2942" s="14"/>
      <c r="Q2942" s="14"/>
      <c r="R2942" s="14"/>
      <c r="S2942" s="14"/>
    </row>
    <row r="2943" spans="1:19">
      <c r="A2943" s="14"/>
      <c r="B2943" s="14"/>
      <c r="C2943" s="14"/>
      <c r="D2943" s="14"/>
      <c r="E2943" s="14"/>
      <c r="F2943" s="14"/>
      <c r="G2943" s="14"/>
      <c r="H2943" s="14"/>
      <c r="I2943" s="14"/>
      <c r="J2943" s="14"/>
      <c r="K2943" s="14"/>
      <c r="L2943" s="14"/>
      <c r="M2943" s="14"/>
      <c r="N2943" s="14"/>
      <c r="O2943" s="14"/>
      <c r="P2943" s="14"/>
      <c r="Q2943" s="14"/>
      <c r="R2943" s="14"/>
      <c r="S2943" s="14"/>
    </row>
    <row r="2944" spans="1:19">
      <c r="A2944" s="14"/>
      <c r="B2944" s="14"/>
      <c r="C2944" s="14"/>
      <c r="D2944" s="14"/>
      <c r="E2944" s="14"/>
      <c r="F2944" s="14"/>
      <c r="G2944" s="14"/>
      <c r="H2944" s="14"/>
      <c r="I2944" s="14"/>
      <c r="J2944" s="14"/>
      <c r="K2944" s="14"/>
      <c r="L2944" s="14"/>
      <c r="M2944" s="14"/>
      <c r="N2944" s="14"/>
      <c r="O2944" s="14"/>
      <c r="P2944" s="14"/>
      <c r="Q2944" s="14"/>
      <c r="R2944" s="14"/>
      <c r="S2944" s="14"/>
    </row>
    <row r="2945" spans="1:19">
      <c r="A2945" s="14"/>
      <c r="B2945" s="14"/>
      <c r="C2945" s="14"/>
      <c r="D2945" s="14"/>
      <c r="E2945" s="14"/>
      <c r="F2945" s="14"/>
      <c r="G2945" s="14"/>
      <c r="H2945" s="14"/>
      <c r="I2945" s="14"/>
      <c r="J2945" s="14"/>
      <c r="K2945" s="14"/>
      <c r="L2945" s="14"/>
      <c r="M2945" s="14"/>
      <c r="N2945" s="14"/>
      <c r="O2945" s="14"/>
      <c r="P2945" s="14"/>
      <c r="Q2945" s="14"/>
      <c r="R2945" s="14"/>
      <c r="S2945" s="14"/>
    </row>
    <row r="2946" spans="1:19">
      <c r="A2946" s="14"/>
      <c r="B2946" s="14"/>
      <c r="C2946" s="14"/>
      <c r="D2946" s="14"/>
      <c r="E2946" s="14"/>
      <c r="F2946" s="14"/>
      <c r="G2946" s="14"/>
      <c r="H2946" s="14"/>
      <c r="I2946" s="14"/>
      <c r="J2946" s="14"/>
      <c r="K2946" s="14"/>
      <c r="L2946" s="14"/>
      <c r="M2946" s="14"/>
      <c r="N2946" s="14"/>
      <c r="O2946" s="14"/>
      <c r="P2946" s="14"/>
      <c r="Q2946" s="14"/>
      <c r="R2946" s="14"/>
      <c r="S2946" s="14"/>
    </row>
    <row r="2947" spans="1:19">
      <c r="A2947" s="14"/>
      <c r="B2947" s="14"/>
      <c r="C2947" s="14"/>
      <c r="D2947" s="14"/>
      <c r="E2947" s="14"/>
      <c r="F2947" s="14"/>
      <c r="G2947" s="14"/>
      <c r="H2947" s="14"/>
      <c r="I2947" s="14"/>
      <c r="J2947" s="14"/>
      <c r="K2947" s="14"/>
      <c r="L2947" s="14"/>
      <c r="M2947" s="14"/>
      <c r="N2947" s="14"/>
      <c r="O2947" s="14"/>
      <c r="P2947" s="14"/>
      <c r="Q2947" s="14"/>
      <c r="R2947" s="14"/>
      <c r="S2947" s="14"/>
    </row>
    <row r="2948" spans="1:19">
      <c r="A2948" s="14"/>
      <c r="B2948" s="14"/>
      <c r="C2948" s="14"/>
      <c r="D2948" s="14"/>
      <c r="E2948" s="14"/>
      <c r="F2948" s="14"/>
      <c r="G2948" s="14"/>
      <c r="H2948" s="14"/>
      <c r="I2948" s="14"/>
      <c r="J2948" s="14"/>
      <c r="K2948" s="14"/>
      <c r="L2948" s="14"/>
      <c r="M2948" s="14"/>
      <c r="N2948" s="14"/>
      <c r="O2948" s="14"/>
      <c r="P2948" s="14"/>
      <c r="Q2948" s="14"/>
      <c r="R2948" s="14"/>
      <c r="S2948" s="14"/>
    </row>
    <row r="2949" spans="1:19">
      <c r="A2949" s="14"/>
      <c r="B2949" s="14"/>
      <c r="C2949" s="14"/>
      <c r="D2949" s="14"/>
      <c r="E2949" s="14"/>
      <c r="F2949" s="14"/>
      <c r="G2949" s="14"/>
      <c r="H2949" s="14"/>
      <c r="I2949" s="14"/>
      <c r="J2949" s="14"/>
      <c r="K2949" s="14"/>
      <c r="L2949" s="14"/>
      <c r="M2949" s="14"/>
      <c r="N2949" s="14"/>
      <c r="O2949" s="14"/>
      <c r="P2949" s="14"/>
      <c r="Q2949" s="14"/>
      <c r="R2949" s="14"/>
      <c r="S2949" s="14"/>
    </row>
    <row r="2950" spans="1:19">
      <c r="A2950" s="14"/>
      <c r="B2950" s="14"/>
      <c r="C2950" s="14"/>
      <c r="D2950" s="14"/>
      <c r="E2950" s="14"/>
      <c r="F2950" s="14"/>
      <c r="G2950" s="14"/>
      <c r="H2950" s="14"/>
      <c r="I2950" s="14"/>
      <c r="J2950" s="14"/>
      <c r="K2950" s="14"/>
      <c r="L2950" s="14"/>
      <c r="M2950" s="14"/>
      <c r="N2950" s="14"/>
      <c r="O2950" s="14"/>
      <c r="P2950" s="14"/>
      <c r="Q2950" s="14"/>
      <c r="R2950" s="14"/>
      <c r="S2950" s="14"/>
    </row>
    <row r="2951" spans="1:19">
      <c r="A2951" s="14"/>
      <c r="B2951" s="14"/>
      <c r="C2951" s="14"/>
      <c r="D2951" s="14"/>
      <c r="E2951" s="14"/>
      <c r="F2951" s="14"/>
      <c r="G2951" s="14"/>
      <c r="H2951" s="14"/>
      <c r="I2951" s="14"/>
      <c r="J2951" s="14"/>
      <c r="K2951" s="14"/>
      <c r="L2951" s="14"/>
      <c r="M2951" s="14"/>
      <c r="N2951" s="14"/>
      <c r="O2951" s="14"/>
      <c r="P2951" s="14"/>
      <c r="Q2951" s="14"/>
      <c r="R2951" s="14"/>
      <c r="S2951" s="14"/>
    </row>
    <row r="2952" spans="1:19">
      <c r="A2952" s="14"/>
      <c r="B2952" s="14"/>
      <c r="C2952" s="14"/>
      <c r="D2952" s="14"/>
      <c r="E2952" s="14"/>
      <c r="F2952" s="14"/>
      <c r="G2952" s="14"/>
      <c r="H2952" s="14"/>
      <c r="I2952" s="14"/>
      <c r="J2952" s="14"/>
      <c r="K2952" s="14"/>
      <c r="L2952" s="14"/>
      <c r="M2952" s="14"/>
      <c r="N2952" s="14"/>
      <c r="O2952" s="14"/>
      <c r="P2952" s="14"/>
      <c r="Q2952" s="14"/>
      <c r="R2952" s="14"/>
      <c r="S2952" s="14"/>
    </row>
    <row r="2953" spans="1:19">
      <c r="A2953" s="14"/>
      <c r="B2953" s="14"/>
      <c r="C2953" s="14"/>
      <c r="D2953" s="14"/>
      <c r="E2953" s="14"/>
      <c r="F2953" s="14"/>
      <c r="G2953" s="14"/>
      <c r="H2953" s="14"/>
      <c r="I2953" s="14"/>
      <c r="J2953" s="14"/>
      <c r="K2953" s="14"/>
      <c r="L2953" s="14"/>
      <c r="M2953" s="14"/>
      <c r="N2953" s="14"/>
      <c r="O2953" s="14"/>
      <c r="P2953" s="14"/>
      <c r="Q2953" s="14"/>
      <c r="R2953" s="14"/>
      <c r="S2953" s="14"/>
    </row>
    <row r="2954" spans="1:19">
      <c r="A2954" s="14"/>
      <c r="B2954" s="14"/>
      <c r="C2954" s="14"/>
      <c r="D2954" s="14"/>
      <c r="E2954" s="14"/>
      <c r="F2954" s="14"/>
      <c r="G2954" s="14"/>
      <c r="H2954" s="14"/>
      <c r="I2954" s="14"/>
      <c r="J2954" s="14"/>
      <c r="K2954" s="14"/>
      <c r="L2954" s="14"/>
      <c r="M2954" s="14"/>
      <c r="N2954" s="14"/>
      <c r="O2954" s="14"/>
      <c r="P2954" s="14"/>
      <c r="Q2954" s="14"/>
      <c r="R2954" s="14"/>
      <c r="S2954" s="14"/>
    </row>
    <row r="2955" spans="1:19">
      <c r="A2955" s="14"/>
      <c r="B2955" s="14"/>
      <c r="C2955" s="14"/>
      <c r="D2955" s="14"/>
      <c r="E2955" s="14"/>
      <c r="F2955" s="14"/>
      <c r="G2955" s="14"/>
      <c r="H2955" s="14"/>
      <c r="I2955" s="14"/>
      <c r="J2955" s="14"/>
      <c r="K2955" s="14"/>
      <c r="L2955" s="14"/>
      <c r="M2955" s="14"/>
      <c r="N2955" s="14"/>
      <c r="O2955" s="14"/>
      <c r="P2955" s="14"/>
      <c r="Q2955" s="14"/>
      <c r="R2955" s="14"/>
      <c r="S2955" s="14"/>
    </row>
    <row r="2956" spans="1:19">
      <c r="A2956" s="14"/>
      <c r="B2956" s="14"/>
      <c r="C2956" s="14"/>
      <c r="D2956" s="14"/>
      <c r="E2956" s="14"/>
      <c r="F2956" s="14"/>
      <c r="G2956" s="14"/>
      <c r="H2956" s="14"/>
      <c r="I2956" s="14"/>
      <c r="J2956" s="14"/>
      <c r="K2956" s="14"/>
      <c r="L2956" s="14"/>
      <c r="M2956" s="14"/>
      <c r="N2956" s="14"/>
      <c r="O2956" s="14"/>
      <c r="P2956" s="14"/>
      <c r="Q2956" s="14"/>
      <c r="R2956" s="14"/>
      <c r="S2956" s="14"/>
    </row>
    <row r="2957" spans="1:19">
      <c r="A2957" s="14"/>
      <c r="B2957" s="14"/>
      <c r="C2957" s="14"/>
      <c r="D2957" s="14"/>
      <c r="E2957" s="14"/>
      <c r="F2957" s="14"/>
      <c r="G2957" s="14"/>
      <c r="H2957" s="14"/>
      <c r="I2957" s="14"/>
      <c r="J2957" s="14"/>
      <c r="K2957" s="14"/>
      <c r="L2957" s="14"/>
      <c r="M2957" s="14"/>
      <c r="N2957" s="14"/>
      <c r="O2957" s="14"/>
      <c r="P2957" s="14"/>
      <c r="Q2957" s="14"/>
      <c r="R2957" s="14"/>
      <c r="S2957" s="14"/>
    </row>
    <row r="2958" spans="1:19">
      <c r="A2958" s="14"/>
      <c r="B2958" s="14"/>
      <c r="C2958" s="14"/>
      <c r="D2958" s="14"/>
      <c r="E2958" s="14"/>
      <c r="F2958" s="14"/>
      <c r="G2958" s="14"/>
      <c r="H2958" s="14"/>
      <c r="I2958" s="14"/>
      <c r="J2958" s="14"/>
      <c r="K2958" s="14"/>
      <c r="L2958" s="14"/>
      <c r="M2958" s="14"/>
      <c r="N2958" s="14"/>
      <c r="O2958" s="14"/>
      <c r="P2958" s="14"/>
      <c r="Q2958" s="14"/>
      <c r="R2958" s="14"/>
      <c r="S2958" s="14"/>
    </row>
    <row r="2959" spans="1:19">
      <c r="A2959" s="14"/>
      <c r="B2959" s="14"/>
      <c r="C2959" s="14"/>
      <c r="D2959" s="14"/>
      <c r="E2959" s="14"/>
      <c r="F2959" s="14"/>
      <c r="G2959" s="14"/>
      <c r="H2959" s="14"/>
      <c r="I2959" s="14"/>
      <c r="J2959" s="14"/>
      <c r="K2959" s="14"/>
      <c r="L2959" s="14"/>
      <c r="M2959" s="14"/>
      <c r="N2959" s="14"/>
      <c r="O2959" s="14"/>
      <c r="P2959" s="14"/>
      <c r="Q2959" s="14"/>
      <c r="R2959" s="14"/>
      <c r="S2959" s="14"/>
    </row>
    <row r="2960" spans="1:19">
      <c r="A2960" s="14"/>
      <c r="B2960" s="14"/>
      <c r="C2960" s="14"/>
      <c r="D2960" s="14"/>
      <c r="E2960" s="14"/>
      <c r="F2960" s="14"/>
      <c r="G2960" s="14"/>
      <c r="H2960" s="14"/>
      <c r="I2960" s="14"/>
      <c r="J2960" s="14"/>
      <c r="K2960" s="14"/>
      <c r="L2960" s="14"/>
      <c r="M2960" s="14"/>
      <c r="N2960" s="14"/>
      <c r="O2960" s="14"/>
      <c r="P2960" s="14"/>
      <c r="Q2960" s="14"/>
      <c r="R2960" s="14"/>
      <c r="S2960" s="14"/>
    </row>
    <row r="2961" spans="1:19">
      <c r="A2961" s="14"/>
      <c r="B2961" s="14"/>
      <c r="C2961" s="14"/>
      <c r="D2961" s="14"/>
      <c r="E2961" s="14"/>
      <c r="F2961" s="14"/>
      <c r="G2961" s="14"/>
      <c r="H2961" s="14"/>
      <c r="I2961" s="14"/>
      <c r="J2961" s="14"/>
      <c r="K2961" s="14"/>
      <c r="L2961" s="14"/>
      <c r="M2961" s="14"/>
      <c r="N2961" s="14"/>
      <c r="O2961" s="14"/>
      <c r="P2961" s="14"/>
      <c r="Q2961" s="14"/>
      <c r="R2961" s="14"/>
      <c r="S2961" s="14"/>
    </row>
    <row r="2962" spans="1:19">
      <c r="A2962" s="14"/>
      <c r="B2962" s="14"/>
      <c r="C2962" s="14"/>
      <c r="D2962" s="14"/>
      <c r="E2962" s="14"/>
      <c r="F2962" s="14"/>
      <c r="G2962" s="14"/>
      <c r="H2962" s="14"/>
      <c r="I2962" s="14"/>
      <c r="J2962" s="14"/>
      <c r="K2962" s="14"/>
      <c r="L2962" s="14"/>
      <c r="M2962" s="14"/>
      <c r="N2962" s="14"/>
      <c r="O2962" s="14"/>
      <c r="P2962" s="14"/>
      <c r="Q2962" s="14"/>
      <c r="R2962" s="14"/>
      <c r="S2962" s="14"/>
    </row>
    <row r="2963" spans="1:19">
      <c r="A2963" s="14"/>
      <c r="B2963" s="14"/>
      <c r="C2963" s="14"/>
      <c r="D2963" s="14"/>
      <c r="E2963" s="14"/>
      <c r="F2963" s="14"/>
      <c r="G2963" s="14"/>
      <c r="H2963" s="14"/>
      <c r="I2963" s="14"/>
      <c r="J2963" s="14"/>
      <c r="K2963" s="14"/>
      <c r="L2963" s="14"/>
      <c r="M2963" s="14"/>
      <c r="N2963" s="14"/>
      <c r="O2963" s="14"/>
      <c r="P2963" s="14"/>
      <c r="Q2963" s="14"/>
      <c r="R2963" s="14"/>
      <c r="S2963" s="14"/>
    </row>
    <row r="2964" spans="1:19">
      <c r="A2964" s="14"/>
      <c r="B2964" s="14"/>
      <c r="C2964" s="14"/>
      <c r="D2964" s="14"/>
      <c r="E2964" s="14"/>
      <c r="F2964" s="14"/>
      <c r="G2964" s="14"/>
      <c r="H2964" s="14"/>
      <c r="I2964" s="14"/>
      <c r="J2964" s="14"/>
      <c r="K2964" s="14"/>
      <c r="L2964" s="14"/>
      <c r="M2964" s="14"/>
      <c r="N2964" s="14"/>
      <c r="O2964" s="14"/>
      <c r="P2964" s="14"/>
      <c r="Q2964" s="14"/>
      <c r="R2964" s="14"/>
      <c r="S2964" s="14"/>
    </row>
    <row r="2965" spans="1:19">
      <c r="A2965" s="14"/>
      <c r="B2965" s="14"/>
      <c r="C2965" s="14"/>
      <c r="D2965" s="14"/>
      <c r="E2965" s="14"/>
      <c r="F2965" s="14"/>
      <c r="G2965" s="14"/>
      <c r="H2965" s="14"/>
      <c r="I2965" s="14"/>
      <c r="J2965" s="14"/>
      <c r="K2965" s="14"/>
      <c r="L2965" s="14"/>
      <c r="M2965" s="14"/>
      <c r="N2965" s="14"/>
      <c r="O2965" s="14"/>
      <c r="P2965" s="14"/>
      <c r="Q2965" s="14"/>
      <c r="R2965" s="14"/>
      <c r="S2965" s="14"/>
    </row>
    <row r="2966" spans="1:19">
      <c r="A2966" s="14"/>
      <c r="B2966" s="14"/>
      <c r="C2966" s="14"/>
      <c r="D2966" s="14"/>
      <c r="E2966" s="14"/>
      <c r="F2966" s="14"/>
      <c r="G2966" s="14"/>
      <c r="H2966" s="14"/>
      <c r="I2966" s="14"/>
      <c r="J2966" s="14"/>
      <c r="K2966" s="14"/>
      <c r="L2966" s="14"/>
      <c r="M2966" s="14"/>
      <c r="N2966" s="14"/>
      <c r="O2966" s="14"/>
      <c r="P2966" s="14"/>
      <c r="Q2966" s="14"/>
      <c r="R2966" s="14"/>
      <c r="S2966" s="14"/>
    </row>
    <row r="2967" spans="1:19">
      <c r="A2967" s="14"/>
      <c r="B2967" s="14"/>
      <c r="C2967" s="14"/>
      <c r="D2967" s="14"/>
      <c r="E2967" s="14"/>
      <c r="F2967" s="14"/>
      <c r="G2967" s="14"/>
      <c r="H2967" s="14"/>
      <c r="I2967" s="14"/>
      <c r="J2967" s="14"/>
      <c r="K2967" s="14"/>
      <c r="L2967" s="14"/>
      <c r="M2967" s="14"/>
      <c r="N2967" s="14"/>
      <c r="O2967" s="14"/>
      <c r="P2967" s="14"/>
      <c r="Q2967" s="14"/>
      <c r="R2967" s="14"/>
      <c r="S2967" s="14"/>
    </row>
    <row r="2968" spans="1:19">
      <c r="A2968" s="14"/>
      <c r="B2968" s="14"/>
      <c r="C2968" s="14"/>
      <c r="D2968" s="14"/>
      <c r="E2968" s="14"/>
      <c r="F2968" s="14"/>
      <c r="G2968" s="14"/>
      <c r="H2968" s="14"/>
      <c r="I2968" s="14"/>
      <c r="J2968" s="14"/>
      <c r="K2968" s="14"/>
      <c r="L2968" s="14"/>
      <c r="M2968" s="14"/>
      <c r="N2968" s="14"/>
      <c r="O2968" s="14"/>
      <c r="P2968" s="14"/>
      <c r="Q2968" s="14"/>
      <c r="R2968" s="14"/>
      <c r="S2968" s="14"/>
    </row>
    <row r="2969" spans="1:19">
      <c r="A2969" s="14"/>
      <c r="B2969" s="14"/>
      <c r="C2969" s="14"/>
      <c r="D2969" s="14"/>
      <c r="E2969" s="14"/>
      <c r="F2969" s="14"/>
      <c r="G2969" s="14"/>
      <c r="H2969" s="14"/>
      <c r="I2969" s="14"/>
      <c r="J2969" s="14"/>
      <c r="K2969" s="14"/>
      <c r="L2969" s="14"/>
      <c r="M2969" s="14"/>
      <c r="N2969" s="14"/>
      <c r="O2969" s="14"/>
      <c r="P2969" s="14"/>
      <c r="Q2969" s="14"/>
      <c r="R2969" s="14"/>
      <c r="S2969" s="14"/>
    </row>
    <row r="2970" spans="1:19">
      <c r="A2970" s="14"/>
      <c r="B2970" s="14"/>
      <c r="C2970" s="14"/>
      <c r="D2970" s="14"/>
      <c r="E2970" s="14"/>
      <c r="F2970" s="14"/>
      <c r="G2970" s="14"/>
      <c r="H2970" s="14"/>
      <c r="I2970" s="14"/>
      <c r="J2970" s="14"/>
      <c r="K2970" s="14"/>
      <c r="L2970" s="14"/>
      <c r="M2970" s="14"/>
      <c r="N2970" s="14"/>
      <c r="O2970" s="14"/>
      <c r="P2970" s="14"/>
      <c r="Q2970" s="14"/>
      <c r="R2970" s="14"/>
      <c r="S2970" s="14"/>
    </row>
    <row r="2971" spans="1:19">
      <c r="A2971" s="14"/>
      <c r="B2971" s="14"/>
      <c r="C2971" s="14"/>
      <c r="D2971" s="14"/>
      <c r="E2971" s="14"/>
      <c r="F2971" s="14"/>
      <c r="G2971" s="14"/>
      <c r="H2971" s="14"/>
      <c r="I2971" s="14"/>
      <c r="J2971" s="14"/>
      <c r="K2971" s="14"/>
      <c r="L2971" s="14"/>
      <c r="M2971" s="14"/>
      <c r="N2971" s="14"/>
      <c r="O2971" s="14"/>
      <c r="P2971" s="14"/>
      <c r="Q2971" s="14"/>
      <c r="R2971" s="14"/>
      <c r="S2971" s="14"/>
    </row>
    <row r="2972" spans="1:19">
      <c r="A2972" s="14"/>
      <c r="B2972" s="14"/>
      <c r="C2972" s="14"/>
      <c r="D2972" s="14"/>
      <c r="E2972" s="14"/>
      <c r="F2972" s="14"/>
      <c r="G2972" s="14"/>
      <c r="H2972" s="14"/>
      <c r="I2972" s="14"/>
      <c r="J2972" s="14"/>
      <c r="K2972" s="14"/>
      <c r="L2972" s="14"/>
      <c r="M2972" s="14"/>
      <c r="N2972" s="14"/>
      <c r="O2972" s="14"/>
      <c r="P2972" s="14"/>
      <c r="Q2972" s="14"/>
      <c r="R2972" s="14"/>
      <c r="S2972" s="14"/>
    </row>
    <row r="2973" spans="1:19">
      <c r="A2973" s="14"/>
      <c r="B2973" s="14"/>
      <c r="C2973" s="14"/>
      <c r="D2973" s="14"/>
      <c r="E2973" s="14"/>
      <c r="F2973" s="14"/>
      <c r="G2973" s="14"/>
      <c r="H2973" s="14"/>
      <c r="I2973" s="14"/>
      <c r="J2973" s="14"/>
      <c r="K2973" s="14"/>
      <c r="L2973" s="14"/>
      <c r="M2973" s="14"/>
      <c r="N2973" s="14"/>
      <c r="O2973" s="14"/>
      <c r="P2973" s="14"/>
      <c r="Q2973" s="14"/>
      <c r="R2973" s="14"/>
      <c r="S2973" s="14"/>
    </row>
    <row r="2974" spans="1:19">
      <c r="A2974" s="14"/>
      <c r="B2974" s="14"/>
      <c r="C2974" s="14"/>
      <c r="D2974" s="14"/>
      <c r="E2974" s="14"/>
      <c r="F2974" s="14"/>
      <c r="G2974" s="14"/>
      <c r="H2974" s="14"/>
      <c r="I2974" s="14"/>
      <c r="J2974" s="14"/>
      <c r="K2974" s="14"/>
      <c r="L2974" s="14"/>
      <c r="M2974" s="14"/>
      <c r="N2974" s="14"/>
      <c r="O2974" s="14"/>
      <c r="P2974" s="14"/>
      <c r="Q2974" s="14"/>
      <c r="R2974" s="14"/>
      <c r="S2974" s="14"/>
    </row>
    <row r="2975" spans="1:19">
      <c r="A2975" s="14"/>
      <c r="B2975" s="14"/>
      <c r="C2975" s="14"/>
      <c r="D2975" s="14"/>
      <c r="E2975" s="14"/>
      <c r="F2975" s="14"/>
      <c r="G2975" s="14"/>
      <c r="H2975" s="14"/>
      <c r="I2975" s="14"/>
      <c r="J2975" s="14"/>
      <c r="K2975" s="14"/>
      <c r="L2975" s="14"/>
      <c r="M2975" s="14"/>
      <c r="N2975" s="14"/>
      <c r="O2975" s="14"/>
      <c r="P2975" s="14"/>
      <c r="Q2975" s="14"/>
      <c r="R2975" s="14"/>
      <c r="S2975" s="14"/>
    </row>
    <row r="2976" spans="1:19">
      <c r="A2976" s="14"/>
      <c r="B2976" s="14"/>
      <c r="C2976" s="14"/>
      <c r="D2976" s="14"/>
      <c r="E2976" s="14"/>
      <c r="F2976" s="14"/>
      <c r="G2976" s="14"/>
      <c r="H2976" s="14"/>
      <c r="I2976" s="14"/>
      <c r="J2976" s="14"/>
      <c r="K2976" s="14"/>
      <c r="L2976" s="14"/>
      <c r="M2976" s="14"/>
      <c r="N2976" s="14"/>
      <c r="O2976" s="14"/>
      <c r="P2976" s="14"/>
      <c r="Q2976" s="14"/>
      <c r="R2976" s="14"/>
      <c r="S2976" s="14"/>
    </row>
    <row r="2977" spans="1:19">
      <c r="A2977" s="14"/>
      <c r="B2977" s="14"/>
      <c r="C2977" s="14"/>
      <c r="D2977" s="14"/>
      <c r="E2977" s="14"/>
      <c r="F2977" s="14"/>
      <c r="G2977" s="14"/>
      <c r="H2977" s="14"/>
      <c r="I2977" s="14"/>
      <c r="J2977" s="14"/>
      <c r="K2977" s="14"/>
      <c r="L2977" s="14"/>
      <c r="M2977" s="14"/>
      <c r="N2977" s="14"/>
      <c r="O2977" s="14"/>
      <c r="P2977" s="14"/>
      <c r="Q2977" s="14"/>
      <c r="R2977" s="14"/>
      <c r="S2977" s="14"/>
    </row>
    <row r="2978" spans="1:19">
      <c r="A2978" s="14"/>
      <c r="B2978" s="14"/>
      <c r="C2978" s="14"/>
      <c r="D2978" s="14"/>
      <c r="E2978" s="14"/>
      <c r="F2978" s="14"/>
      <c r="G2978" s="14"/>
      <c r="H2978" s="14"/>
      <c r="I2978" s="14"/>
      <c r="J2978" s="14"/>
      <c r="K2978" s="14"/>
      <c r="L2978" s="14"/>
      <c r="M2978" s="14"/>
      <c r="N2978" s="14"/>
      <c r="O2978" s="14"/>
      <c r="P2978" s="14"/>
      <c r="Q2978" s="14"/>
      <c r="R2978" s="14"/>
      <c r="S2978" s="14"/>
    </row>
    <row r="2979" spans="1:19">
      <c r="A2979" s="14"/>
      <c r="B2979" s="14"/>
      <c r="C2979" s="14"/>
      <c r="D2979" s="14"/>
      <c r="E2979" s="14"/>
      <c r="F2979" s="14"/>
      <c r="G2979" s="14"/>
      <c r="H2979" s="14"/>
      <c r="I2979" s="14"/>
      <c r="J2979" s="14"/>
      <c r="K2979" s="14"/>
      <c r="L2979" s="14"/>
      <c r="M2979" s="14"/>
      <c r="N2979" s="14"/>
      <c r="O2979" s="14"/>
      <c r="P2979" s="14"/>
      <c r="Q2979" s="14"/>
      <c r="R2979" s="14"/>
      <c r="S2979" s="14"/>
    </row>
    <row r="2980" spans="1:19">
      <c r="A2980" s="14"/>
      <c r="B2980" s="14"/>
      <c r="C2980" s="14"/>
      <c r="D2980" s="14"/>
      <c r="E2980" s="14"/>
      <c r="F2980" s="14"/>
      <c r="G2980" s="14"/>
      <c r="H2980" s="14"/>
      <c r="I2980" s="14"/>
      <c r="J2980" s="14"/>
      <c r="K2980" s="14"/>
      <c r="L2980" s="14"/>
      <c r="M2980" s="14"/>
      <c r="N2980" s="14"/>
      <c r="O2980" s="14"/>
      <c r="P2980" s="14"/>
      <c r="Q2980" s="14"/>
      <c r="R2980" s="14"/>
      <c r="S2980" s="14"/>
    </row>
    <row r="2981" spans="1:19">
      <c r="A2981" s="14"/>
      <c r="B2981" s="14"/>
      <c r="C2981" s="14"/>
      <c r="D2981" s="14"/>
      <c r="E2981" s="14"/>
      <c r="F2981" s="14"/>
      <c r="G2981" s="14"/>
      <c r="H2981" s="14"/>
      <c r="I2981" s="14"/>
      <c r="J2981" s="14"/>
      <c r="K2981" s="14"/>
      <c r="L2981" s="14"/>
      <c r="M2981" s="14"/>
      <c r="N2981" s="14"/>
      <c r="O2981" s="14"/>
      <c r="P2981" s="14"/>
      <c r="Q2981" s="14"/>
      <c r="R2981" s="14"/>
      <c r="S2981" s="14"/>
    </row>
    <row r="2982" spans="1:19">
      <c r="A2982" s="14"/>
      <c r="B2982" s="14"/>
      <c r="C2982" s="14"/>
      <c r="D2982" s="14"/>
      <c r="E2982" s="14"/>
      <c r="F2982" s="14"/>
      <c r="G2982" s="14"/>
      <c r="H2982" s="14"/>
      <c r="I2982" s="14"/>
      <c r="J2982" s="14"/>
      <c r="K2982" s="14"/>
      <c r="L2982" s="14"/>
      <c r="M2982" s="14"/>
      <c r="N2982" s="14"/>
      <c r="O2982" s="14"/>
      <c r="P2982" s="14"/>
      <c r="Q2982" s="14"/>
      <c r="R2982" s="14"/>
      <c r="S2982" s="14"/>
    </row>
    <row r="2983" spans="1:19">
      <c r="A2983" s="14"/>
      <c r="B2983" s="14"/>
      <c r="C2983" s="14"/>
      <c r="D2983" s="14"/>
      <c r="E2983" s="14"/>
      <c r="F2983" s="14"/>
      <c r="G2983" s="14"/>
      <c r="H2983" s="14"/>
      <c r="I2983" s="14"/>
      <c r="J2983" s="14"/>
      <c r="K2983" s="14"/>
      <c r="L2983" s="14"/>
      <c r="M2983" s="14"/>
      <c r="N2983" s="14"/>
      <c r="O2983" s="14"/>
      <c r="P2983" s="14"/>
      <c r="Q2983" s="14"/>
      <c r="R2983" s="14"/>
      <c r="S2983" s="14"/>
    </row>
    <row r="2984" spans="1:19">
      <c r="A2984" s="14"/>
      <c r="B2984" s="14"/>
      <c r="C2984" s="14"/>
      <c r="D2984" s="14"/>
      <c r="E2984" s="14"/>
      <c r="F2984" s="14"/>
      <c r="G2984" s="14"/>
      <c r="H2984" s="14"/>
      <c r="I2984" s="14"/>
      <c r="J2984" s="14"/>
      <c r="K2984" s="14"/>
      <c r="L2984" s="14"/>
      <c r="M2984" s="14"/>
      <c r="N2984" s="14"/>
      <c r="O2984" s="14"/>
      <c r="P2984" s="14"/>
      <c r="Q2984" s="14"/>
      <c r="R2984" s="14"/>
      <c r="S2984" s="14"/>
    </row>
    <row r="2985" spans="1:19">
      <c r="A2985" s="14"/>
      <c r="B2985" s="14"/>
      <c r="C2985" s="14"/>
      <c r="D2985" s="14"/>
      <c r="E2985" s="14"/>
      <c r="F2985" s="14"/>
      <c r="G2985" s="14"/>
      <c r="H2985" s="14"/>
      <c r="I2985" s="14"/>
      <c r="J2985" s="14"/>
      <c r="K2985" s="14"/>
      <c r="L2985" s="14"/>
      <c r="M2985" s="14"/>
      <c r="N2985" s="14"/>
      <c r="O2985" s="14"/>
      <c r="P2985" s="14"/>
      <c r="Q2985" s="14"/>
      <c r="R2985" s="14"/>
      <c r="S2985" s="14"/>
    </row>
    <row r="2986" spans="1:19">
      <c r="A2986" s="14"/>
      <c r="B2986" s="14"/>
      <c r="C2986" s="14"/>
      <c r="D2986" s="14"/>
      <c r="E2986" s="14"/>
      <c r="F2986" s="14"/>
      <c r="G2986" s="14"/>
      <c r="H2986" s="14"/>
      <c r="I2986" s="14"/>
      <c r="J2986" s="14"/>
      <c r="K2986" s="14"/>
      <c r="L2986" s="14"/>
      <c r="M2986" s="14"/>
      <c r="N2986" s="14"/>
      <c r="O2986" s="14"/>
      <c r="P2986" s="14"/>
      <c r="Q2986" s="14"/>
      <c r="R2986" s="14"/>
      <c r="S2986" s="14"/>
    </row>
    <row r="2987" spans="1:19">
      <c r="A2987" s="14"/>
      <c r="B2987" s="14"/>
      <c r="C2987" s="14"/>
      <c r="D2987" s="14"/>
      <c r="E2987" s="14"/>
      <c r="F2987" s="14"/>
      <c r="G2987" s="14"/>
      <c r="H2987" s="14"/>
      <c r="I2987" s="14"/>
      <c r="J2987" s="14"/>
      <c r="K2987" s="14"/>
      <c r="L2987" s="14"/>
      <c r="M2987" s="14"/>
      <c r="N2987" s="14"/>
      <c r="O2987" s="14"/>
      <c r="P2987" s="14"/>
      <c r="Q2987" s="14"/>
      <c r="R2987" s="14"/>
      <c r="S2987" s="14"/>
    </row>
    <row r="2988" spans="1:19">
      <c r="A2988" s="14"/>
      <c r="B2988" s="14"/>
      <c r="C2988" s="14"/>
      <c r="D2988" s="14"/>
      <c r="E2988" s="14"/>
      <c r="F2988" s="14"/>
      <c r="G2988" s="14"/>
      <c r="H2988" s="14"/>
      <c r="I2988" s="14"/>
      <c r="J2988" s="14"/>
      <c r="K2988" s="14"/>
      <c r="L2988" s="14"/>
      <c r="M2988" s="14"/>
      <c r="N2988" s="14"/>
      <c r="O2988" s="14"/>
      <c r="P2988" s="14"/>
      <c r="Q2988" s="14"/>
      <c r="R2988" s="14"/>
      <c r="S2988" s="14"/>
    </row>
    <row r="2989" spans="1:19">
      <c r="A2989" s="14"/>
      <c r="B2989" s="14"/>
      <c r="C2989" s="14"/>
      <c r="D2989" s="14"/>
      <c r="E2989" s="14"/>
      <c r="F2989" s="14"/>
      <c r="G2989" s="14"/>
      <c r="H2989" s="14"/>
      <c r="I2989" s="14"/>
      <c r="J2989" s="14"/>
      <c r="K2989" s="14"/>
      <c r="L2989" s="14"/>
      <c r="M2989" s="14"/>
      <c r="N2989" s="14"/>
      <c r="O2989" s="14"/>
      <c r="P2989" s="14"/>
      <c r="Q2989" s="14"/>
      <c r="R2989" s="14"/>
      <c r="S2989" s="14"/>
    </row>
    <row r="2990" spans="1:19">
      <c r="A2990" s="14"/>
      <c r="B2990" s="14"/>
      <c r="C2990" s="14"/>
      <c r="D2990" s="14"/>
      <c r="E2990" s="14"/>
      <c r="F2990" s="14"/>
      <c r="G2990" s="14"/>
      <c r="H2990" s="14"/>
      <c r="I2990" s="14"/>
      <c r="J2990" s="14"/>
      <c r="K2990" s="14"/>
      <c r="L2990" s="14"/>
      <c r="M2990" s="14"/>
      <c r="N2990" s="14"/>
      <c r="O2990" s="14"/>
      <c r="P2990" s="14"/>
      <c r="Q2990" s="14"/>
      <c r="R2990" s="14"/>
      <c r="S2990" s="14"/>
    </row>
    <row r="2991" spans="1:19">
      <c r="A2991" s="14"/>
      <c r="B2991" s="14"/>
      <c r="C2991" s="14"/>
      <c r="D2991" s="14"/>
      <c r="E2991" s="14"/>
      <c r="F2991" s="14"/>
      <c r="G2991" s="14"/>
      <c r="H2991" s="14"/>
      <c r="I2991" s="14"/>
      <c r="J2991" s="14"/>
      <c r="K2991" s="14"/>
      <c r="L2991" s="14"/>
      <c r="M2991" s="14"/>
      <c r="N2991" s="14"/>
      <c r="O2991" s="14"/>
      <c r="P2991" s="14"/>
      <c r="Q2991" s="14"/>
      <c r="R2991" s="14"/>
      <c r="S2991" s="14"/>
    </row>
    <row r="2992" spans="1:19">
      <c r="A2992" s="14"/>
      <c r="B2992" s="14"/>
      <c r="C2992" s="14"/>
      <c r="D2992" s="14"/>
      <c r="E2992" s="14"/>
      <c r="F2992" s="14"/>
      <c r="G2992" s="14"/>
      <c r="H2992" s="14"/>
      <c r="I2992" s="14"/>
      <c r="J2992" s="14"/>
      <c r="K2992" s="14"/>
      <c r="L2992" s="14"/>
      <c r="M2992" s="14"/>
      <c r="N2992" s="14"/>
      <c r="O2992" s="14"/>
      <c r="P2992" s="14"/>
      <c r="Q2992" s="14"/>
      <c r="R2992" s="14"/>
      <c r="S2992" s="14"/>
    </row>
    <row r="2993" spans="1:19">
      <c r="A2993" s="14"/>
      <c r="B2993" s="14"/>
      <c r="C2993" s="14"/>
      <c r="D2993" s="14"/>
      <c r="E2993" s="14"/>
      <c r="F2993" s="14"/>
      <c r="G2993" s="14"/>
      <c r="H2993" s="14"/>
      <c r="I2993" s="14"/>
      <c r="J2993" s="14"/>
      <c r="K2993" s="14"/>
      <c r="L2993" s="14"/>
      <c r="M2993" s="14"/>
      <c r="N2993" s="14"/>
      <c r="O2993" s="14"/>
      <c r="P2993" s="14"/>
      <c r="Q2993" s="14"/>
      <c r="R2993" s="14"/>
      <c r="S2993" s="14"/>
    </row>
  </sheetData>
  <mergeCells count="1">
    <mergeCell ref="A40:B40"/>
  </mergeCells>
  <phoneticPr fontId="0" type="noConversion"/>
  <printOptions horizontalCentered="1" verticalCentered="1"/>
  <pageMargins left="0.7" right="0.7" top="0.75" bottom="0.75" header="0.3" footer="0.3"/>
  <pageSetup scale="48" orientation="landscape" draft="1" r:id="rId1"/>
  <headerFooter alignWithMargins="0">
    <oddFooter>Prepared by DJThomas 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3246"/>
  <sheetViews>
    <sheetView showOutlineSymbols="0" topLeftCell="A395" zoomScale="120" zoomScaleNormal="120" zoomScaleSheetLayoutView="100" workbookViewId="0">
      <selection activeCell="Z401" sqref="Z401"/>
    </sheetView>
  </sheetViews>
  <sheetFormatPr defaultColWidth="9.6328125" defaultRowHeight="15"/>
  <cols>
    <col min="1" max="1" width="11.6328125" style="33" customWidth="1"/>
    <col min="2" max="2" width="11.453125" style="1" customWidth="1"/>
    <col min="3" max="3" width="14" style="33" hidden="1" customWidth="1"/>
    <col min="4" max="4" width="14.1796875" style="1" hidden="1" customWidth="1"/>
    <col min="5" max="5" width="13.90625" style="33" hidden="1" customWidth="1"/>
    <col min="6" max="6" width="13.6328125" style="1" hidden="1" customWidth="1"/>
    <col min="7" max="7" width="13.54296875" style="33" hidden="1" customWidth="1"/>
    <col min="8" max="8" width="13.08984375" style="1" hidden="1" customWidth="1"/>
    <col min="9" max="9" width="13.08984375" style="33" hidden="1" customWidth="1"/>
    <col min="10" max="10" width="13.08984375" style="1" hidden="1" customWidth="1"/>
    <col min="11" max="11" width="14.36328125" style="33" hidden="1" customWidth="1"/>
    <col min="12" max="12" width="12.6328125" style="1" hidden="1" customWidth="1"/>
    <col min="13" max="13" width="13.1796875" style="33" hidden="1" customWidth="1"/>
    <col min="14" max="14" width="15.1796875" style="33" hidden="1" customWidth="1"/>
    <col min="15" max="15" width="14.08984375" style="1" hidden="1" customWidth="1"/>
    <col min="16" max="16" width="8.984375E-2" style="33" hidden="1" customWidth="1"/>
    <col min="17" max="17" width="15" style="1" hidden="1" customWidth="1"/>
    <col min="18" max="18" width="8.984375E-2" style="71" hidden="1" customWidth="1"/>
    <col min="19" max="19" width="14.36328125" style="1" hidden="1" customWidth="1"/>
    <col min="20" max="21" width="12.6328125" style="1" hidden="1" customWidth="1"/>
    <col min="22" max="22" width="14.453125" style="1" hidden="1" customWidth="1"/>
    <col min="23" max="23" width="24.453125" style="1" customWidth="1"/>
    <col min="24" max="25" width="15.81640625" style="1" customWidth="1"/>
    <col min="26" max="26" width="14.1796875" style="1" customWidth="1"/>
    <col min="27" max="27" width="13.6328125" style="271" customWidth="1"/>
    <col min="28" max="28" width="3.453125" style="1" customWidth="1"/>
    <col min="29" max="29" width="16" style="1" customWidth="1"/>
    <col min="30" max="30" width="9.6328125" style="1"/>
    <col min="31" max="31" width="11.90625" style="1" customWidth="1"/>
    <col min="32" max="16384" width="9.6328125" style="1"/>
  </cols>
  <sheetData>
    <row r="1" spans="1:29">
      <c r="A1" s="129"/>
      <c r="B1" s="129"/>
      <c r="C1" s="121"/>
      <c r="D1" s="121"/>
      <c r="E1" s="121"/>
      <c r="F1" s="121"/>
      <c r="G1" s="121"/>
      <c r="H1" s="17"/>
      <c r="I1" s="17"/>
      <c r="J1" s="121"/>
      <c r="K1" s="121"/>
      <c r="L1" s="121"/>
      <c r="M1" s="121"/>
      <c r="N1" s="121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263"/>
      <c r="AB1" s="14"/>
      <c r="AC1" s="14"/>
    </row>
    <row r="2" spans="1:29">
      <c r="A2" s="129"/>
      <c r="B2" s="129"/>
      <c r="C2" s="121"/>
      <c r="D2" s="121"/>
      <c r="E2" s="121"/>
      <c r="F2" s="121"/>
      <c r="G2" s="121"/>
      <c r="H2" s="17"/>
      <c r="I2" s="17"/>
      <c r="J2" s="121"/>
      <c r="K2" s="121"/>
      <c r="L2" s="121"/>
      <c r="M2" s="121"/>
      <c r="N2" s="121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263"/>
      <c r="AB2" s="14"/>
      <c r="AC2" s="14"/>
    </row>
    <row r="3" spans="1:29">
      <c r="A3" s="129"/>
      <c r="B3" s="129"/>
      <c r="C3" s="121"/>
      <c r="D3" s="121"/>
      <c r="E3" s="121"/>
      <c r="F3" s="121"/>
      <c r="G3" s="121"/>
      <c r="H3" s="17"/>
      <c r="I3" s="17"/>
      <c r="J3" s="121"/>
      <c r="K3" s="121"/>
      <c r="L3" s="121"/>
      <c r="M3" s="121"/>
      <c r="N3" s="121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263"/>
      <c r="AB3" s="14"/>
      <c r="AC3" s="14"/>
    </row>
    <row r="4" spans="1:29">
      <c r="A4" s="129"/>
      <c r="B4" s="129"/>
      <c r="C4" s="121"/>
      <c r="D4" s="121"/>
      <c r="E4" s="121"/>
      <c r="F4" s="121"/>
      <c r="G4" s="121"/>
      <c r="H4" s="17"/>
      <c r="I4" s="17"/>
      <c r="J4" s="121"/>
      <c r="K4" s="121"/>
      <c r="L4" s="121"/>
      <c r="M4" s="121"/>
      <c r="N4" s="121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263"/>
      <c r="AB4" s="14"/>
      <c r="AC4" s="14"/>
    </row>
    <row r="5" spans="1:29">
      <c r="A5" s="129"/>
      <c r="B5" s="129"/>
      <c r="C5" s="121"/>
      <c r="D5" s="121"/>
      <c r="E5" s="121"/>
      <c r="F5" s="121"/>
      <c r="G5" s="121"/>
      <c r="H5" s="17"/>
      <c r="I5" s="17"/>
      <c r="J5" s="121"/>
      <c r="K5" s="121"/>
      <c r="L5" s="121"/>
      <c r="M5" s="121"/>
      <c r="N5" s="121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263"/>
      <c r="AB5" s="14"/>
      <c r="AC5" s="14"/>
    </row>
    <row r="6" spans="1:29">
      <c r="A6" s="129"/>
      <c r="B6" s="129"/>
      <c r="C6" s="121"/>
      <c r="D6" s="121"/>
      <c r="E6" s="121"/>
      <c r="F6" s="121"/>
      <c r="G6" s="121"/>
      <c r="H6" s="17"/>
      <c r="I6" s="17"/>
      <c r="J6" s="121"/>
      <c r="K6" s="121"/>
      <c r="L6" s="121"/>
      <c r="M6" s="121"/>
      <c r="N6" s="121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263"/>
      <c r="AB6" s="14"/>
      <c r="AC6" s="14"/>
    </row>
    <row r="7" spans="1:29">
      <c r="A7" s="129"/>
      <c r="B7" s="129"/>
      <c r="C7" s="121"/>
      <c r="D7" s="121"/>
      <c r="E7" s="121"/>
      <c r="F7" s="121"/>
      <c r="G7" s="121"/>
      <c r="H7" s="17"/>
      <c r="I7" s="17"/>
      <c r="J7" s="121"/>
      <c r="K7" s="121"/>
      <c r="L7" s="121"/>
      <c r="M7" s="121"/>
      <c r="N7" s="121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263"/>
      <c r="AB7" s="14"/>
      <c r="AC7" s="14"/>
    </row>
    <row r="8" spans="1:29" s="61" customFormat="1" ht="22.8">
      <c r="A8" s="129"/>
      <c r="B8" s="137" t="s">
        <v>55</v>
      </c>
      <c r="C8" s="121"/>
      <c r="D8" s="134" t="s">
        <v>21</v>
      </c>
      <c r="E8" s="105"/>
      <c r="F8" s="121"/>
      <c r="G8" s="121"/>
      <c r="H8" s="17"/>
      <c r="I8" s="17"/>
      <c r="J8" s="121"/>
      <c r="K8" s="135" t="s">
        <v>44</v>
      </c>
      <c r="L8" s="121"/>
      <c r="M8" s="121"/>
      <c r="N8" s="121"/>
      <c r="O8" s="105"/>
      <c r="P8" s="105"/>
      <c r="Q8" s="105"/>
      <c r="R8" s="14"/>
      <c r="S8" s="14"/>
      <c r="T8" s="14"/>
      <c r="U8" s="14"/>
      <c r="V8" s="14"/>
      <c r="W8" s="14"/>
      <c r="X8" s="14"/>
      <c r="Y8" s="14"/>
      <c r="Z8" s="14"/>
      <c r="AA8" s="263"/>
      <c r="AB8" s="14"/>
      <c r="AC8" s="14"/>
    </row>
    <row r="9" spans="1:29" ht="15.6" customHeight="1">
      <c r="A9" s="129"/>
      <c r="B9" s="152" t="s">
        <v>56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00"/>
      <c r="V9" s="100"/>
      <c r="W9" s="100"/>
      <c r="X9" s="100"/>
      <c r="Y9" s="100"/>
      <c r="Z9" s="53"/>
      <c r="AA9" s="263"/>
      <c r="AB9" s="14"/>
      <c r="AC9" s="14"/>
    </row>
    <row r="10" spans="1:29">
      <c r="A10" s="130"/>
      <c r="B10" s="130"/>
      <c r="C10" s="131"/>
      <c r="D10" s="131"/>
      <c r="E10" s="131"/>
      <c r="F10" s="131"/>
      <c r="G10" s="131"/>
      <c r="H10" s="132"/>
      <c r="I10" s="132"/>
      <c r="J10" s="131"/>
      <c r="K10" s="131"/>
      <c r="L10" s="131"/>
      <c r="M10" s="131"/>
      <c r="N10" s="131"/>
      <c r="O10" s="133"/>
      <c r="P10" s="136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264"/>
      <c r="AB10" s="14"/>
      <c r="AC10" s="14"/>
    </row>
    <row r="11" spans="1:29" ht="15.6">
      <c r="A11" s="70"/>
      <c r="B11" s="70"/>
      <c r="C11" s="25" t="s">
        <v>18</v>
      </c>
      <c r="D11" s="127" t="s">
        <v>18</v>
      </c>
      <c r="E11" s="25" t="s">
        <v>18</v>
      </c>
      <c r="F11" s="127" t="s">
        <v>18</v>
      </c>
      <c r="G11" s="25" t="s">
        <v>18</v>
      </c>
      <c r="H11" s="128" t="s">
        <v>18</v>
      </c>
      <c r="I11" s="37" t="s">
        <v>18</v>
      </c>
      <c r="J11" s="127" t="s">
        <v>18</v>
      </c>
      <c r="K11" s="25" t="s">
        <v>18</v>
      </c>
      <c r="L11" s="127" t="s">
        <v>18</v>
      </c>
      <c r="M11" s="25" t="s">
        <v>18</v>
      </c>
      <c r="N11" s="25" t="s">
        <v>29</v>
      </c>
      <c r="O11" s="49" t="s">
        <v>18</v>
      </c>
      <c r="P11" s="25" t="s">
        <v>29</v>
      </c>
      <c r="Q11" s="66" t="s">
        <v>18</v>
      </c>
      <c r="R11" s="25" t="s">
        <v>29</v>
      </c>
      <c r="S11" s="66" t="s">
        <v>18</v>
      </c>
      <c r="T11" s="66" t="s">
        <v>18</v>
      </c>
      <c r="U11" s="66" t="s">
        <v>18</v>
      </c>
      <c r="V11" s="66" t="s">
        <v>18</v>
      </c>
      <c r="W11" s="66"/>
      <c r="X11" s="66" t="s">
        <v>18</v>
      </c>
      <c r="Y11" s="66" t="s">
        <v>18</v>
      </c>
      <c r="Z11" s="66" t="s">
        <v>29</v>
      </c>
      <c r="AA11" s="265" t="s">
        <v>53</v>
      </c>
    </row>
    <row r="12" spans="1:29" ht="15.6">
      <c r="A12" s="97" t="s">
        <v>0</v>
      </c>
      <c r="B12" s="97" t="s">
        <v>14</v>
      </c>
      <c r="C12" s="25" t="s">
        <v>15</v>
      </c>
      <c r="D12" s="5" t="s">
        <v>15</v>
      </c>
      <c r="E12" s="25" t="s">
        <v>15</v>
      </c>
      <c r="F12" s="5" t="s">
        <v>15</v>
      </c>
      <c r="G12" s="25" t="s">
        <v>15</v>
      </c>
      <c r="H12" s="6" t="s">
        <v>15</v>
      </c>
      <c r="I12" s="37" t="s">
        <v>15</v>
      </c>
      <c r="J12" s="5" t="s">
        <v>15</v>
      </c>
      <c r="K12" s="25" t="s">
        <v>15</v>
      </c>
      <c r="L12" s="5" t="s">
        <v>15</v>
      </c>
      <c r="M12" s="25" t="s">
        <v>15</v>
      </c>
      <c r="N12" s="25" t="s">
        <v>30</v>
      </c>
      <c r="O12" s="49" t="s">
        <v>15</v>
      </c>
      <c r="P12" s="25" t="s">
        <v>30</v>
      </c>
      <c r="Q12" s="66" t="s">
        <v>15</v>
      </c>
      <c r="R12" s="25" t="s">
        <v>30</v>
      </c>
      <c r="S12" s="66" t="s">
        <v>15</v>
      </c>
      <c r="T12" s="66" t="s">
        <v>15</v>
      </c>
      <c r="U12" s="66" t="s">
        <v>15</v>
      </c>
      <c r="V12" s="66" t="s">
        <v>15</v>
      </c>
      <c r="W12" s="66"/>
      <c r="X12" s="66" t="s">
        <v>15</v>
      </c>
      <c r="Y12" s="66" t="s">
        <v>15</v>
      </c>
      <c r="Z12" s="66" t="s">
        <v>30</v>
      </c>
      <c r="AA12" s="265" t="s">
        <v>54</v>
      </c>
    </row>
    <row r="13" spans="1:29" ht="15.6">
      <c r="A13" s="97" t="s">
        <v>1</v>
      </c>
      <c r="B13" s="97" t="s">
        <v>15</v>
      </c>
      <c r="C13" s="25" t="s">
        <v>19</v>
      </c>
      <c r="D13" s="5" t="s">
        <v>22</v>
      </c>
      <c r="E13" s="25" t="s">
        <v>23</v>
      </c>
      <c r="F13" s="5" t="s">
        <v>24</v>
      </c>
      <c r="G13" s="25" t="s">
        <v>25</v>
      </c>
      <c r="H13" s="6" t="s">
        <v>26</v>
      </c>
      <c r="I13" s="37" t="s">
        <v>27</v>
      </c>
      <c r="J13" s="5" t="s">
        <v>28</v>
      </c>
      <c r="K13" s="25">
        <v>2001</v>
      </c>
      <c r="L13" s="5">
        <v>2002</v>
      </c>
      <c r="M13" s="25">
        <v>2003</v>
      </c>
      <c r="N13" s="25" t="s">
        <v>31</v>
      </c>
      <c r="O13" s="50">
        <v>2004</v>
      </c>
      <c r="P13" s="47" t="s">
        <v>32</v>
      </c>
      <c r="Q13" s="67">
        <v>2005</v>
      </c>
      <c r="R13" s="47" t="s">
        <v>34</v>
      </c>
      <c r="S13" s="67">
        <v>2006</v>
      </c>
      <c r="T13" s="67">
        <v>2007</v>
      </c>
      <c r="U13" s="66">
        <v>2008</v>
      </c>
      <c r="V13" s="66">
        <v>2009</v>
      </c>
      <c r="W13" s="66"/>
      <c r="X13" s="66">
        <v>2019</v>
      </c>
      <c r="Y13" s="66">
        <v>2020</v>
      </c>
      <c r="Z13" s="25" t="s">
        <v>68</v>
      </c>
      <c r="AA13" s="266"/>
    </row>
    <row r="14" spans="1:29" s="14" customFormat="1">
      <c r="A14" s="56"/>
      <c r="B14" s="56"/>
      <c r="C14" s="26"/>
      <c r="D14" s="11"/>
      <c r="E14" s="26"/>
      <c r="F14" s="11"/>
      <c r="G14" s="26"/>
      <c r="H14" s="12"/>
      <c r="I14" s="38"/>
      <c r="J14" s="13"/>
      <c r="K14" s="43"/>
      <c r="L14" s="13"/>
      <c r="M14" s="43"/>
      <c r="N14" s="26"/>
      <c r="O14" s="51"/>
      <c r="P14" s="44"/>
      <c r="Q14" s="68"/>
      <c r="R14" s="44"/>
      <c r="S14" s="68"/>
      <c r="U14" s="107"/>
      <c r="V14" s="107"/>
      <c r="W14" s="115"/>
      <c r="X14" s="115"/>
      <c r="Y14" s="115"/>
      <c r="Z14" s="115"/>
      <c r="AA14" s="267"/>
    </row>
    <row r="15" spans="1:29" s="21" customFormat="1" ht="15.6">
      <c r="A15" s="164" t="s">
        <v>13</v>
      </c>
      <c r="B15" s="164" t="s">
        <v>4</v>
      </c>
      <c r="C15" s="165">
        <v>372316.68</v>
      </c>
      <c r="D15" s="166">
        <v>433046.55</v>
      </c>
      <c r="E15" s="165">
        <v>449061.02</v>
      </c>
      <c r="F15" s="166">
        <v>517058.28</v>
      </c>
      <c r="G15" s="165">
        <v>447333.87</v>
      </c>
      <c r="H15" s="166">
        <v>521677.74</v>
      </c>
      <c r="I15" s="165">
        <v>561749.57999999996</v>
      </c>
      <c r="J15" s="166">
        <v>627943.21</v>
      </c>
      <c r="K15" s="165">
        <v>596218.62</v>
      </c>
      <c r="L15" s="166">
        <v>658209.66</v>
      </c>
      <c r="M15" s="165">
        <v>638597.04</v>
      </c>
      <c r="N15" s="167">
        <f>SUM(M15-L15)</f>
        <v>-19612.619999999995</v>
      </c>
      <c r="O15" s="168">
        <v>584794.55000000005</v>
      </c>
      <c r="P15" s="167">
        <f>SUM(O15-M15)</f>
        <v>-53802.489999999991</v>
      </c>
      <c r="Q15" s="169">
        <v>684951.81</v>
      </c>
      <c r="R15" s="167">
        <f>SUM(Q15-O15)</f>
        <v>100157.26000000001</v>
      </c>
      <c r="S15" s="170">
        <v>642395.37</v>
      </c>
      <c r="T15" s="170">
        <v>647947.34</v>
      </c>
      <c r="U15" s="171">
        <v>673485.59</v>
      </c>
      <c r="V15" s="171">
        <v>621839.86</v>
      </c>
      <c r="W15" s="172"/>
      <c r="X15" s="173">
        <v>934790.19</v>
      </c>
      <c r="Y15" s="174">
        <v>955945.63</v>
      </c>
      <c r="Z15" s="175">
        <f>IF(Y15=0,"",Y15-X15)</f>
        <v>21155.440000000061</v>
      </c>
      <c r="AA15" s="268">
        <f>Z15/X15</f>
        <v>2.2631217385796553E-2</v>
      </c>
    </row>
    <row r="16" spans="1:29" s="14" customFormat="1">
      <c r="A16" s="161"/>
      <c r="B16" s="95"/>
      <c r="C16" s="30"/>
      <c r="D16" s="15"/>
      <c r="E16" s="30"/>
      <c r="F16" s="15"/>
      <c r="G16" s="30"/>
      <c r="H16" s="15"/>
      <c r="I16" s="42"/>
      <c r="J16" s="16"/>
      <c r="K16" s="42"/>
      <c r="L16" s="16"/>
      <c r="M16" s="42"/>
      <c r="N16" s="28"/>
      <c r="O16" s="53"/>
      <c r="P16" s="28"/>
      <c r="Q16" s="46"/>
      <c r="R16" s="28"/>
      <c r="S16" s="98"/>
      <c r="T16" s="98"/>
      <c r="U16" s="106"/>
      <c r="V16" s="162"/>
      <c r="W16" s="176" t="s">
        <v>75</v>
      </c>
      <c r="X16" s="177">
        <v>193051.46</v>
      </c>
      <c r="Y16" s="178">
        <v>215310.33</v>
      </c>
      <c r="Z16" s="181">
        <f t="shared" ref="Z16:Z38" si="0">IF(Y16=0,"",Y16-X16)</f>
        <v>22258.869999999995</v>
      </c>
      <c r="AA16" s="269">
        <f t="shared" ref="AA16:AA38" si="1">Z16/X16</f>
        <v>0.11530018990791366</v>
      </c>
    </row>
    <row r="17" spans="1:27" s="14" customFormat="1">
      <c r="A17" s="161"/>
      <c r="B17" s="95"/>
      <c r="C17" s="30"/>
      <c r="D17" s="15"/>
      <c r="E17" s="30"/>
      <c r="F17" s="15"/>
      <c r="G17" s="30"/>
      <c r="H17" s="15"/>
      <c r="I17" s="42"/>
      <c r="J17" s="16"/>
      <c r="K17" s="42"/>
      <c r="L17" s="16"/>
      <c r="M17" s="42"/>
      <c r="N17" s="28"/>
      <c r="O17" s="53"/>
      <c r="P17" s="28"/>
      <c r="Q17" s="46"/>
      <c r="R17" s="28"/>
      <c r="S17" s="98"/>
      <c r="T17" s="98"/>
      <c r="U17" s="106"/>
      <c r="V17" s="162"/>
      <c r="W17" s="176" t="s">
        <v>76</v>
      </c>
      <c r="X17" s="177">
        <v>31765.3</v>
      </c>
      <c r="Y17" s="178">
        <v>10350.31</v>
      </c>
      <c r="Z17" s="181">
        <f t="shared" si="0"/>
        <v>-21414.989999999998</v>
      </c>
      <c r="AA17" s="269">
        <f t="shared" si="1"/>
        <v>-0.67416300176607802</v>
      </c>
    </row>
    <row r="18" spans="1:27" s="14" customFormat="1">
      <c r="A18" s="161"/>
      <c r="B18" s="95"/>
      <c r="C18" s="30"/>
      <c r="D18" s="15"/>
      <c r="E18" s="30"/>
      <c r="F18" s="15"/>
      <c r="G18" s="30"/>
      <c r="H18" s="15"/>
      <c r="I18" s="42"/>
      <c r="J18" s="16"/>
      <c r="K18" s="42"/>
      <c r="L18" s="16"/>
      <c r="M18" s="42"/>
      <c r="N18" s="28"/>
      <c r="O18" s="53"/>
      <c r="P18" s="28"/>
      <c r="Q18" s="46"/>
      <c r="R18" s="28"/>
      <c r="S18" s="98"/>
      <c r="T18" s="98"/>
      <c r="U18" s="106"/>
      <c r="V18" s="162"/>
      <c r="W18" s="176" t="s">
        <v>77</v>
      </c>
      <c r="X18" s="177">
        <v>114738.05</v>
      </c>
      <c r="Y18" s="178">
        <v>178155.7</v>
      </c>
      <c r="Z18" s="181">
        <f t="shared" si="0"/>
        <v>63417.650000000009</v>
      </c>
      <c r="AA18" s="269">
        <f t="shared" si="1"/>
        <v>0.55271681887569124</v>
      </c>
    </row>
    <row r="19" spans="1:27" s="14" customFormat="1">
      <c r="A19" s="161"/>
      <c r="B19" s="95"/>
      <c r="C19" s="30"/>
      <c r="D19" s="15"/>
      <c r="E19" s="30"/>
      <c r="F19" s="15"/>
      <c r="G19" s="30"/>
      <c r="H19" s="15"/>
      <c r="I19" s="42"/>
      <c r="J19" s="16"/>
      <c r="K19" s="42"/>
      <c r="L19" s="16"/>
      <c r="M19" s="42"/>
      <c r="N19" s="28"/>
      <c r="O19" s="53"/>
      <c r="P19" s="28"/>
      <c r="Q19" s="46"/>
      <c r="R19" s="28"/>
      <c r="S19" s="98"/>
      <c r="T19" s="98"/>
      <c r="U19" s="106"/>
      <c r="V19" s="162"/>
      <c r="W19" s="176" t="s">
        <v>78</v>
      </c>
      <c r="X19" s="177">
        <v>22598.34</v>
      </c>
      <c r="Y19" s="178">
        <v>29839.33</v>
      </c>
      <c r="Z19" s="181">
        <f t="shared" si="0"/>
        <v>7240.9900000000016</v>
      </c>
      <c r="AA19" s="269">
        <f t="shared" si="1"/>
        <v>0.32042132298213061</v>
      </c>
    </row>
    <row r="20" spans="1:27" s="14" customFormat="1">
      <c r="A20" s="161"/>
      <c r="B20" s="95"/>
      <c r="C20" s="30"/>
      <c r="D20" s="15"/>
      <c r="E20" s="30"/>
      <c r="F20" s="15"/>
      <c r="G20" s="30"/>
      <c r="H20" s="15"/>
      <c r="I20" s="42"/>
      <c r="J20" s="16"/>
      <c r="K20" s="42"/>
      <c r="L20" s="16"/>
      <c r="M20" s="42"/>
      <c r="N20" s="28"/>
      <c r="O20" s="53"/>
      <c r="P20" s="28"/>
      <c r="Q20" s="46"/>
      <c r="R20" s="28"/>
      <c r="S20" s="98"/>
      <c r="T20" s="98"/>
      <c r="U20" s="106"/>
      <c r="V20" s="162"/>
      <c r="W20" s="176" t="s">
        <v>79</v>
      </c>
      <c r="X20" s="177">
        <v>233219.24</v>
      </c>
      <c r="Y20" s="178">
        <v>157914.39000000001</v>
      </c>
      <c r="Z20" s="181">
        <f t="shared" si="0"/>
        <v>-75304.849999999977</v>
      </c>
      <c r="AA20" s="269">
        <f t="shared" si="1"/>
        <v>-0.3228929568589623</v>
      </c>
    </row>
    <row r="21" spans="1:27" s="14" customFormat="1">
      <c r="A21" s="161"/>
      <c r="B21" s="95"/>
      <c r="C21" s="30"/>
      <c r="D21" s="15"/>
      <c r="E21" s="30"/>
      <c r="F21" s="15"/>
      <c r="G21" s="30"/>
      <c r="H21" s="15"/>
      <c r="I21" s="42"/>
      <c r="J21" s="16"/>
      <c r="K21" s="42"/>
      <c r="L21" s="16"/>
      <c r="M21" s="42"/>
      <c r="N21" s="28"/>
      <c r="O21" s="53"/>
      <c r="P21" s="28"/>
      <c r="Q21" s="46"/>
      <c r="R21" s="28"/>
      <c r="S21" s="98"/>
      <c r="T21" s="98"/>
      <c r="U21" s="106"/>
      <c r="V21" s="162"/>
      <c r="W21" s="176" t="s">
        <v>80</v>
      </c>
      <c r="X21" s="177">
        <v>4980.3599999999997</v>
      </c>
      <c r="Y21" s="178">
        <v>138.09</v>
      </c>
      <c r="Z21" s="181">
        <f t="shared" si="0"/>
        <v>-4842.2699999999995</v>
      </c>
      <c r="AA21" s="269">
        <f t="shared" si="1"/>
        <v>-0.9722730886923836</v>
      </c>
    </row>
    <row r="22" spans="1:27" s="14" customFormat="1">
      <c r="A22" s="161"/>
      <c r="B22" s="95"/>
      <c r="C22" s="30"/>
      <c r="D22" s="15"/>
      <c r="E22" s="30"/>
      <c r="F22" s="15"/>
      <c r="G22" s="30"/>
      <c r="H22" s="15"/>
      <c r="I22" s="42"/>
      <c r="J22" s="16"/>
      <c r="K22" s="42"/>
      <c r="L22" s="16"/>
      <c r="M22" s="42"/>
      <c r="N22" s="28"/>
      <c r="O22" s="53"/>
      <c r="P22" s="28"/>
      <c r="Q22" s="46"/>
      <c r="R22" s="28"/>
      <c r="S22" s="98"/>
      <c r="T22" s="98"/>
      <c r="U22" s="106"/>
      <c r="V22" s="162"/>
      <c r="W22" s="176" t="s">
        <v>81</v>
      </c>
      <c r="X22" s="177">
        <v>4832.38</v>
      </c>
      <c r="Y22" s="178">
        <v>5438.1</v>
      </c>
      <c r="Z22" s="181">
        <f t="shared" si="0"/>
        <v>605.72000000000025</v>
      </c>
      <c r="AA22" s="269">
        <f t="shared" si="1"/>
        <v>0.12534610274854219</v>
      </c>
    </row>
    <row r="23" spans="1:27" s="14" customFormat="1">
      <c r="A23" s="161"/>
      <c r="B23" s="95"/>
      <c r="C23" s="30"/>
      <c r="D23" s="15"/>
      <c r="E23" s="30"/>
      <c r="F23" s="15"/>
      <c r="G23" s="30"/>
      <c r="H23" s="15"/>
      <c r="I23" s="42"/>
      <c r="J23" s="16"/>
      <c r="K23" s="42"/>
      <c r="L23" s="16"/>
      <c r="M23" s="42"/>
      <c r="N23" s="28"/>
      <c r="O23" s="53"/>
      <c r="P23" s="28"/>
      <c r="Q23" s="46"/>
      <c r="R23" s="28"/>
      <c r="S23" s="98"/>
      <c r="T23" s="98"/>
      <c r="U23" s="106"/>
      <c r="V23" s="162"/>
      <c r="W23" s="176" t="s">
        <v>82</v>
      </c>
      <c r="X23" s="177">
        <v>4237.3500000000004</v>
      </c>
      <c r="Y23" s="178">
        <v>11060.87</v>
      </c>
      <c r="Z23" s="181">
        <f t="shared" si="0"/>
        <v>6823.52</v>
      </c>
      <c r="AA23" s="269">
        <f t="shared" si="1"/>
        <v>1.6103272092227454</v>
      </c>
    </row>
    <row r="24" spans="1:27" s="14" customFormat="1">
      <c r="A24" s="161"/>
      <c r="B24" s="95"/>
      <c r="C24" s="30"/>
      <c r="D24" s="15"/>
      <c r="E24" s="30"/>
      <c r="F24" s="15"/>
      <c r="G24" s="30"/>
      <c r="H24" s="15"/>
      <c r="I24" s="42"/>
      <c r="J24" s="16"/>
      <c r="K24" s="42"/>
      <c r="L24" s="16"/>
      <c r="M24" s="42"/>
      <c r="N24" s="28"/>
      <c r="O24" s="53"/>
      <c r="P24" s="28"/>
      <c r="Q24" s="46"/>
      <c r="R24" s="28"/>
      <c r="S24" s="98"/>
      <c r="T24" s="98"/>
      <c r="U24" s="106"/>
      <c r="V24" s="162"/>
      <c r="W24" s="176" t="s">
        <v>83</v>
      </c>
      <c r="X24" s="177">
        <v>3441.98</v>
      </c>
      <c r="Y24" s="178">
        <v>2434.67</v>
      </c>
      <c r="Z24" s="181">
        <f t="shared" si="0"/>
        <v>-1007.31</v>
      </c>
      <c r="AA24" s="269">
        <f t="shared" si="1"/>
        <v>-0.29265422808964608</v>
      </c>
    </row>
    <row r="25" spans="1:27" s="14" customFormat="1">
      <c r="A25" s="161"/>
      <c r="B25" s="95"/>
      <c r="C25" s="30"/>
      <c r="D25" s="15"/>
      <c r="E25" s="30"/>
      <c r="F25" s="15"/>
      <c r="G25" s="30"/>
      <c r="H25" s="15"/>
      <c r="I25" s="42"/>
      <c r="J25" s="16"/>
      <c r="K25" s="42"/>
      <c r="L25" s="16"/>
      <c r="M25" s="42"/>
      <c r="N25" s="28"/>
      <c r="O25" s="53"/>
      <c r="P25" s="28"/>
      <c r="Q25" s="46"/>
      <c r="R25" s="28"/>
      <c r="S25" s="98"/>
      <c r="T25" s="98"/>
      <c r="U25" s="106"/>
      <c r="V25" s="162"/>
      <c r="W25" s="176" t="s">
        <v>84</v>
      </c>
      <c r="X25" s="177">
        <v>403.22</v>
      </c>
      <c r="Y25" s="178">
        <v>1988.12</v>
      </c>
      <c r="Z25" s="181">
        <f t="shared" si="0"/>
        <v>1584.8999999999999</v>
      </c>
      <c r="AA25" s="269">
        <f t="shared" si="1"/>
        <v>3.9306086007638505</v>
      </c>
    </row>
    <row r="26" spans="1:27" s="14" customFormat="1">
      <c r="A26" s="161"/>
      <c r="B26" s="95"/>
      <c r="C26" s="30"/>
      <c r="D26" s="15"/>
      <c r="E26" s="30"/>
      <c r="F26" s="15"/>
      <c r="G26" s="30"/>
      <c r="H26" s="15"/>
      <c r="I26" s="42"/>
      <c r="J26" s="16"/>
      <c r="K26" s="42"/>
      <c r="L26" s="16"/>
      <c r="M26" s="42"/>
      <c r="N26" s="28"/>
      <c r="O26" s="53"/>
      <c r="P26" s="28"/>
      <c r="Q26" s="46"/>
      <c r="R26" s="28"/>
      <c r="S26" s="98"/>
      <c r="T26" s="98"/>
      <c r="U26" s="106"/>
      <c r="V26" s="162"/>
      <c r="W26" s="176" t="s">
        <v>85</v>
      </c>
      <c r="X26" s="177">
        <v>124.21</v>
      </c>
      <c r="Y26" s="178">
        <v>261.95999999999998</v>
      </c>
      <c r="Z26" s="181">
        <f t="shared" si="0"/>
        <v>137.75</v>
      </c>
      <c r="AA26" s="269">
        <f t="shared" si="1"/>
        <v>1.1090089364785445</v>
      </c>
    </row>
    <row r="27" spans="1:27" s="14" customFormat="1">
      <c r="A27" s="161"/>
      <c r="B27" s="95"/>
      <c r="C27" s="30"/>
      <c r="D27" s="15"/>
      <c r="E27" s="30"/>
      <c r="F27" s="15"/>
      <c r="G27" s="30"/>
      <c r="H27" s="15"/>
      <c r="I27" s="42"/>
      <c r="J27" s="16"/>
      <c r="K27" s="42"/>
      <c r="L27" s="16"/>
      <c r="M27" s="42"/>
      <c r="N27" s="28"/>
      <c r="O27" s="53"/>
      <c r="P27" s="28"/>
      <c r="Q27" s="46"/>
      <c r="R27" s="28"/>
      <c r="S27" s="98"/>
      <c r="T27" s="98"/>
      <c r="U27" s="106"/>
      <c r="V27" s="162"/>
      <c r="W27" s="176" t="s">
        <v>86</v>
      </c>
      <c r="X27" s="177">
        <v>1440.94</v>
      </c>
      <c r="Y27" s="178">
        <v>1294.2</v>
      </c>
      <c r="Z27" s="181">
        <f t="shared" si="0"/>
        <v>-146.74</v>
      </c>
      <c r="AA27" s="269">
        <f t="shared" si="1"/>
        <v>-0.10183630130331589</v>
      </c>
    </row>
    <row r="28" spans="1:27" s="14" customFormat="1">
      <c r="A28" s="161"/>
      <c r="B28" s="95"/>
      <c r="C28" s="30"/>
      <c r="D28" s="15"/>
      <c r="E28" s="30"/>
      <c r="F28" s="15"/>
      <c r="G28" s="30"/>
      <c r="H28" s="15"/>
      <c r="I28" s="42"/>
      <c r="J28" s="16"/>
      <c r="K28" s="42"/>
      <c r="L28" s="16"/>
      <c r="M28" s="42"/>
      <c r="N28" s="28"/>
      <c r="O28" s="53"/>
      <c r="P28" s="28"/>
      <c r="Q28" s="46"/>
      <c r="R28" s="28"/>
      <c r="S28" s="98"/>
      <c r="T28" s="98"/>
      <c r="U28" s="106"/>
      <c r="V28" s="162"/>
      <c r="W28" s="176" t="s">
        <v>87</v>
      </c>
      <c r="X28" s="177">
        <v>249387.59</v>
      </c>
      <c r="Y28" s="178">
        <v>277832.19</v>
      </c>
      <c r="Z28" s="181">
        <f t="shared" si="0"/>
        <v>28444.600000000006</v>
      </c>
      <c r="AA28" s="269">
        <f t="shared" si="1"/>
        <v>0.11405780055054066</v>
      </c>
    </row>
    <row r="29" spans="1:27" s="14" customFormat="1">
      <c r="A29" s="161"/>
      <c r="B29" s="95"/>
      <c r="C29" s="30"/>
      <c r="D29" s="15"/>
      <c r="E29" s="30"/>
      <c r="F29" s="15"/>
      <c r="G29" s="30"/>
      <c r="H29" s="15"/>
      <c r="I29" s="42"/>
      <c r="J29" s="16"/>
      <c r="K29" s="42"/>
      <c r="L29" s="16"/>
      <c r="M29" s="42"/>
      <c r="N29" s="28"/>
      <c r="O29" s="53"/>
      <c r="P29" s="28"/>
      <c r="Q29" s="46"/>
      <c r="R29" s="28"/>
      <c r="S29" s="98"/>
      <c r="T29" s="98"/>
      <c r="U29" s="106"/>
      <c r="V29" s="162"/>
      <c r="W29" s="176" t="s">
        <v>88</v>
      </c>
      <c r="X29" s="177">
        <v>288.47000000000003</v>
      </c>
      <c r="Y29" s="178">
        <v>10610.25</v>
      </c>
      <c r="Z29" s="181">
        <f t="shared" si="0"/>
        <v>10321.780000000001</v>
      </c>
      <c r="AA29" s="269">
        <f t="shared" si="1"/>
        <v>35.781121087114776</v>
      </c>
    </row>
    <row r="30" spans="1:27" s="14" customFormat="1">
      <c r="A30" s="161"/>
      <c r="B30" s="95"/>
      <c r="C30" s="30"/>
      <c r="D30" s="15"/>
      <c r="E30" s="30"/>
      <c r="F30" s="15"/>
      <c r="G30" s="30"/>
      <c r="H30" s="15"/>
      <c r="I30" s="42"/>
      <c r="J30" s="16"/>
      <c r="K30" s="42"/>
      <c r="L30" s="16"/>
      <c r="M30" s="42"/>
      <c r="N30" s="28"/>
      <c r="O30" s="53"/>
      <c r="P30" s="28"/>
      <c r="Q30" s="46"/>
      <c r="R30" s="28"/>
      <c r="S30" s="98"/>
      <c r="T30" s="98"/>
      <c r="U30" s="106"/>
      <c r="V30" s="162"/>
      <c r="W30" s="176" t="s">
        <v>89</v>
      </c>
      <c r="X30" s="177">
        <v>1592.7</v>
      </c>
      <c r="Y30" s="178">
        <v>4659.16</v>
      </c>
      <c r="Z30" s="181">
        <f t="shared" si="0"/>
        <v>3066.46</v>
      </c>
      <c r="AA30" s="269">
        <f t="shared" si="1"/>
        <v>1.9253217806240974</v>
      </c>
    </row>
    <row r="31" spans="1:27" s="14" customFormat="1">
      <c r="A31" s="161"/>
      <c r="B31" s="95"/>
      <c r="C31" s="30"/>
      <c r="D31" s="15"/>
      <c r="E31" s="30"/>
      <c r="F31" s="15"/>
      <c r="G31" s="30"/>
      <c r="H31" s="15"/>
      <c r="I31" s="42"/>
      <c r="J31" s="16"/>
      <c r="K31" s="42"/>
      <c r="L31" s="16"/>
      <c r="M31" s="42"/>
      <c r="N31" s="28"/>
      <c r="O31" s="53"/>
      <c r="P31" s="28"/>
      <c r="Q31" s="46"/>
      <c r="R31" s="28"/>
      <c r="S31" s="98"/>
      <c r="T31" s="98"/>
      <c r="U31" s="106"/>
      <c r="V31" s="162"/>
      <c r="W31" s="176" t="s">
        <v>90</v>
      </c>
      <c r="X31" s="179" t="s">
        <v>98</v>
      </c>
      <c r="Y31" s="178">
        <v>5.72</v>
      </c>
      <c r="Z31" s="181">
        <f t="shared" si="0"/>
        <v>5.72</v>
      </c>
      <c r="AA31" s="269" t="e">
        <f t="shared" si="1"/>
        <v>#DIV/0!</v>
      </c>
    </row>
    <row r="32" spans="1:27" s="14" customFormat="1">
      <c r="A32" s="161"/>
      <c r="B32" s="95"/>
      <c r="C32" s="30"/>
      <c r="D32" s="15"/>
      <c r="E32" s="30"/>
      <c r="F32" s="15"/>
      <c r="G32" s="30"/>
      <c r="H32" s="15"/>
      <c r="I32" s="42"/>
      <c r="J32" s="16"/>
      <c r="K32" s="42"/>
      <c r="L32" s="16"/>
      <c r="M32" s="42"/>
      <c r="N32" s="28"/>
      <c r="O32" s="53"/>
      <c r="P32" s="28"/>
      <c r="Q32" s="46"/>
      <c r="R32" s="28"/>
      <c r="S32" s="98"/>
      <c r="T32" s="98"/>
      <c r="U32" s="106"/>
      <c r="V32" s="162"/>
      <c r="W32" s="176" t="s">
        <v>91</v>
      </c>
      <c r="X32" s="179" t="s">
        <v>98</v>
      </c>
      <c r="Y32" s="180" t="s">
        <v>98</v>
      </c>
      <c r="Z32" s="181">
        <f t="shared" si="0"/>
        <v>0</v>
      </c>
      <c r="AA32" s="269" t="e">
        <f t="shared" si="1"/>
        <v>#DIV/0!</v>
      </c>
    </row>
    <row r="33" spans="1:29" s="14" customFormat="1">
      <c r="A33" s="161"/>
      <c r="B33" s="95"/>
      <c r="C33" s="30"/>
      <c r="D33" s="15"/>
      <c r="E33" s="30"/>
      <c r="F33" s="15"/>
      <c r="G33" s="30"/>
      <c r="H33" s="15"/>
      <c r="I33" s="42"/>
      <c r="J33" s="16"/>
      <c r="K33" s="42"/>
      <c r="L33" s="16"/>
      <c r="M33" s="42"/>
      <c r="N33" s="28"/>
      <c r="O33" s="53"/>
      <c r="P33" s="28"/>
      <c r="Q33" s="46"/>
      <c r="R33" s="28"/>
      <c r="S33" s="98"/>
      <c r="T33" s="98"/>
      <c r="U33" s="106"/>
      <c r="V33" s="162"/>
      <c r="W33" s="176" t="s">
        <v>92</v>
      </c>
      <c r="X33" s="177">
        <v>187.66</v>
      </c>
      <c r="Y33" s="178">
        <v>303.7</v>
      </c>
      <c r="Z33" s="181">
        <f t="shared" si="0"/>
        <v>116.03999999999999</v>
      </c>
      <c r="AA33" s="269">
        <f t="shared" si="1"/>
        <v>0.61835233933709899</v>
      </c>
    </row>
    <row r="34" spans="1:29" s="14" customFormat="1">
      <c r="A34" s="161"/>
      <c r="B34" s="95"/>
      <c r="C34" s="30"/>
      <c r="D34" s="15"/>
      <c r="E34" s="30"/>
      <c r="F34" s="15"/>
      <c r="G34" s="30"/>
      <c r="H34" s="15"/>
      <c r="I34" s="42"/>
      <c r="J34" s="16"/>
      <c r="K34" s="42"/>
      <c r="L34" s="16"/>
      <c r="M34" s="42"/>
      <c r="N34" s="28"/>
      <c r="O34" s="53"/>
      <c r="P34" s="28"/>
      <c r="Q34" s="46"/>
      <c r="R34" s="28"/>
      <c r="S34" s="98"/>
      <c r="T34" s="98"/>
      <c r="U34" s="106"/>
      <c r="V34" s="162"/>
      <c r="W34" s="176" t="s">
        <v>93</v>
      </c>
      <c r="X34" s="179" t="s">
        <v>98</v>
      </c>
      <c r="Y34" s="180" t="s">
        <v>98</v>
      </c>
      <c r="Z34" s="181">
        <f t="shared" si="0"/>
        <v>0</v>
      </c>
      <c r="AA34" s="269" t="e">
        <f t="shared" si="1"/>
        <v>#DIV/0!</v>
      </c>
    </row>
    <row r="35" spans="1:29" s="14" customFormat="1">
      <c r="A35" s="161"/>
      <c r="B35" s="95"/>
      <c r="C35" s="30"/>
      <c r="D35" s="15"/>
      <c r="E35" s="30"/>
      <c r="F35" s="15"/>
      <c r="G35" s="30"/>
      <c r="H35" s="15"/>
      <c r="I35" s="42"/>
      <c r="J35" s="16"/>
      <c r="K35" s="42"/>
      <c r="L35" s="16"/>
      <c r="M35" s="42"/>
      <c r="N35" s="28"/>
      <c r="O35" s="53"/>
      <c r="P35" s="28"/>
      <c r="Q35" s="46"/>
      <c r="R35" s="28"/>
      <c r="S35" s="98"/>
      <c r="T35" s="98"/>
      <c r="U35" s="106"/>
      <c r="V35" s="162"/>
      <c r="W35" s="176" t="s">
        <v>94</v>
      </c>
      <c r="X35" s="177">
        <v>77601.13</v>
      </c>
      <c r="Y35" s="178">
        <v>58004.56</v>
      </c>
      <c r="Z35" s="181">
        <f t="shared" si="0"/>
        <v>-19596.570000000007</v>
      </c>
      <c r="AA35" s="269">
        <f t="shared" si="1"/>
        <v>-0.25252944125942506</v>
      </c>
    </row>
    <row r="36" spans="1:29" s="14" customFormat="1">
      <c r="A36" s="161"/>
      <c r="B36" s="95"/>
      <c r="C36" s="30"/>
      <c r="D36" s="15"/>
      <c r="E36" s="30"/>
      <c r="F36" s="15"/>
      <c r="G36" s="30"/>
      <c r="H36" s="15"/>
      <c r="I36" s="42"/>
      <c r="J36" s="16"/>
      <c r="K36" s="42"/>
      <c r="L36" s="16"/>
      <c r="M36" s="42"/>
      <c r="N36" s="28"/>
      <c r="O36" s="53"/>
      <c r="P36" s="28"/>
      <c r="Q36" s="46"/>
      <c r="R36" s="28"/>
      <c r="S36" s="98"/>
      <c r="T36" s="98"/>
      <c r="U36" s="106"/>
      <c r="V36" s="162"/>
      <c r="W36" s="176" t="s">
        <v>95</v>
      </c>
      <c r="X36" s="177">
        <v>391.78</v>
      </c>
      <c r="Y36" s="180" t="s">
        <v>98</v>
      </c>
      <c r="Z36" s="181">
        <f t="shared" si="0"/>
        <v>-391.78</v>
      </c>
      <c r="AA36" s="269">
        <f t="shared" si="1"/>
        <v>-1</v>
      </c>
    </row>
    <row r="37" spans="1:29" s="14" customFormat="1">
      <c r="A37" s="161"/>
      <c r="B37" s="95"/>
      <c r="C37" s="30"/>
      <c r="D37" s="15"/>
      <c r="E37" s="30"/>
      <c r="F37" s="15"/>
      <c r="G37" s="30"/>
      <c r="H37" s="15"/>
      <c r="I37" s="42"/>
      <c r="J37" s="16"/>
      <c r="K37" s="42"/>
      <c r="L37" s="16"/>
      <c r="M37" s="42"/>
      <c r="N37" s="28"/>
      <c r="O37" s="53"/>
      <c r="P37" s="28"/>
      <c r="Q37" s="46"/>
      <c r="R37" s="28"/>
      <c r="S37" s="98"/>
      <c r="T37" s="98"/>
      <c r="U37" s="106"/>
      <c r="V37" s="162"/>
      <c r="W37" s="176" t="s">
        <v>96</v>
      </c>
      <c r="X37" s="179" t="s">
        <v>98</v>
      </c>
      <c r="Y37" s="180" t="s">
        <v>98</v>
      </c>
      <c r="Z37" s="181">
        <f t="shared" si="0"/>
        <v>0</v>
      </c>
      <c r="AA37" s="269" t="e">
        <f t="shared" si="1"/>
        <v>#DIV/0!</v>
      </c>
    </row>
    <row r="38" spans="1:29" s="14" customFormat="1">
      <c r="A38" s="161"/>
      <c r="B38" s="95"/>
      <c r="C38" s="30"/>
      <c r="D38" s="15"/>
      <c r="E38" s="30"/>
      <c r="F38" s="15"/>
      <c r="G38" s="30"/>
      <c r="H38" s="15"/>
      <c r="I38" s="42"/>
      <c r="J38" s="16"/>
      <c r="K38" s="42"/>
      <c r="L38" s="16"/>
      <c r="M38" s="42"/>
      <c r="N38" s="28"/>
      <c r="O38" s="53"/>
      <c r="P38" s="28"/>
      <c r="Q38" s="46"/>
      <c r="R38" s="28"/>
      <c r="S38" s="98"/>
      <c r="T38" s="98"/>
      <c r="U38" s="106"/>
      <c r="V38" s="162"/>
      <c r="W38" s="176" t="s">
        <v>97</v>
      </c>
      <c r="X38" s="177">
        <v>18.239999999999998</v>
      </c>
      <c r="Y38" s="180" t="s">
        <v>98</v>
      </c>
      <c r="Z38" s="181">
        <f t="shared" si="0"/>
        <v>-18.239999999999998</v>
      </c>
      <c r="AA38" s="269">
        <f t="shared" si="1"/>
        <v>-1</v>
      </c>
    </row>
    <row r="39" spans="1:29" s="14" customFormat="1">
      <c r="A39" s="161"/>
      <c r="B39" s="95"/>
      <c r="C39" s="30"/>
      <c r="D39" s="15"/>
      <c r="E39" s="30"/>
      <c r="F39" s="15"/>
      <c r="G39" s="30"/>
      <c r="H39" s="15"/>
      <c r="I39" s="42"/>
      <c r="J39" s="16"/>
      <c r="K39" s="42"/>
      <c r="L39" s="16"/>
      <c r="M39" s="42"/>
      <c r="N39" s="28"/>
      <c r="O39" s="53"/>
      <c r="P39" s="28"/>
      <c r="Q39" s="46"/>
      <c r="R39" s="28"/>
      <c r="S39" s="98"/>
      <c r="T39" s="98"/>
      <c r="U39" s="106"/>
      <c r="V39" s="106"/>
      <c r="W39" s="162"/>
      <c r="X39" s="62"/>
      <c r="Y39" s="63"/>
      <c r="Z39" s="116"/>
      <c r="AA39" s="270"/>
    </row>
    <row r="40" spans="1:29" s="256" customFormat="1" ht="15.6">
      <c r="A40" s="164" t="s">
        <v>16</v>
      </c>
      <c r="B40" s="164" t="s">
        <v>5</v>
      </c>
      <c r="C40" s="165">
        <v>370096.98</v>
      </c>
      <c r="D40" s="166">
        <v>441676.34</v>
      </c>
      <c r="E40" s="165">
        <v>436548.72</v>
      </c>
      <c r="F40" s="166">
        <v>468962.14</v>
      </c>
      <c r="G40" s="165">
        <v>553682.30000000005</v>
      </c>
      <c r="H40" s="166">
        <v>551204.68000000005</v>
      </c>
      <c r="I40" s="165">
        <v>591830.35</v>
      </c>
      <c r="J40" s="166">
        <v>626291.46</v>
      </c>
      <c r="K40" s="165">
        <v>619815.17000000004</v>
      </c>
      <c r="L40" s="166">
        <v>644548.79</v>
      </c>
      <c r="M40" s="165">
        <v>562181.21</v>
      </c>
      <c r="N40" s="167">
        <f>SUM(M40-L40)</f>
        <v>-82367.580000000075</v>
      </c>
      <c r="O40" s="168">
        <v>729473.94</v>
      </c>
      <c r="P40" s="167">
        <f>SUM(O40-M40)</f>
        <v>167292.72999999998</v>
      </c>
      <c r="Q40" s="169">
        <v>698295.43</v>
      </c>
      <c r="R40" s="167">
        <f>SUM(Q40-O40)</f>
        <v>-31178.509999999893</v>
      </c>
      <c r="S40" s="170">
        <v>793517.33</v>
      </c>
      <c r="T40" s="170">
        <v>658296.9</v>
      </c>
      <c r="U40" s="170">
        <v>687122.34</v>
      </c>
      <c r="V40" s="170">
        <v>651227.66</v>
      </c>
      <c r="W40" s="252"/>
      <c r="X40" s="253">
        <v>829177.26</v>
      </c>
      <c r="Y40" s="254">
        <v>946299.74</v>
      </c>
      <c r="Z40" s="255">
        <f>IF(Y40=0,"",Y40-X40)</f>
        <v>117122.47999999998</v>
      </c>
      <c r="AA40" s="268">
        <f>Z40/X40</f>
        <v>0.14125143759972383</v>
      </c>
      <c r="AC40" s="257"/>
    </row>
    <row r="41" spans="1:29" s="14" customFormat="1">
      <c r="A41" s="161"/>
      <c r="B41" s="95"/>
      <c r="C41" s="30"/>
      <c r="D41" s="15"/>
      <c r="E41" s="30"/>
      <c r="F41" s="15"/>
      <c r="G41" s="30"/>
      <c r="H41" s="15"/>
      <c r="I41" s="42"/>
      <c r="J41" s="16"/>
      <c r="K41" s="42"/>
      <c r="L41" s="16"/>
      <c r="M41" s="42"/>
      <c r="N41" s="28"/>
      <c r="O41" s="53"/>
      <c r="P41" s="28"/>
      <c r="Q41" s="46"/>
      <c r="R41" s="28"/>
      <c r="S41" s="98"/>
      <c r="T41" s="98"/>
      <c r="U41" s="98"/>
      <c r="V41" s="98"/>
      <c r="W41" s="176" t="s">
        <v>75</v>
      </c>
      <c r="X41" s="177">
        <v>193051.46</v>
      </c>
      <c r="Y41" s="109">
        <v>194125.3</v>
      </c>
      <c r="Z41" s="116">
        <f t="shared" ref="Z41:Z63" si="2">IF(Y41=0,"",Y41-X41)</f>
        <v>1073.8399999999965</v>
      </c>
      <c r="AA41" s="270">
        <f t="shared" ref="AA41:AA63" si="3">Z41/X41</f>
        <v>5.5624546947223115E-3</v>
      </c>
      <c r="AC41" s="182"/>
    </row>
    <row r="42" spans="1:29" s="14" customFormat="1">
      <c r="A42" s="161"/>
      <c r="B42" s="95"/>
      <c r="C42" s="30"/>
      <c r="D42" s="15"/>
      <c r="E42" s="30"/>
      <c r="F42" s="15"/>
      <c r="G42" s="30"/>
      <c r="H42" s="15"/>
      <c r="I42" s="42"/>
      <c r="J42" s="16"/>
      <c r="K42" s="42"/>
      <c r="L42" s="16"/>
      <c r="M42" s="42"/>
      <c r="N42" s="28"/>
      <c r="O42" s="53"/>
      <c r="P42" s="28"/>
      <c r="Q42" s="46"/>
      <c r="R42" s="28"/>
      <c r="S42" s="98"/>
      <c r="T42" s="98"/>
      <c r="U42" s="98"/>
      <c r="V42" s="98"/>
      <c r="W42" s="176" t="s">
        <v>76</v>
      </c>
      <c r="X42" s="177">
        <v>31765.3</v>
      </c>
      <c r="Y42" s="109">
        <v>8997.23</v>
      </c>
      <c r="Z42" s="116">
        <f t="shared" si="2"/>
        <v>-22768.07</v>
      </c>
      <c r="AA42" s="270">
        <f t="shared" si="3"/>
        <v>-0.71675916802296846</v>
      </c>
      <c r="AC42" s="182"/>
    </row>
    <row r="43" spans="1:29" s="14" customFormat="1">
      <c r="A43" s="161"/>
      <c r="B43" s="95"/>
      <c r="C43" s="30"/>
      <c r="D43" s="15"/>
      <c r="E43" s="30"/>
      <c r="F43" s="15"/>
      <c r="G43" s="30"/>
      <c r="H43" s="15"/>
      <c r="I43" s="42"/>
      <c r="J43" s="16"/>
      <c r="K43" s="42"/>
      <c r="L43" s="16"/>
      <c r="M43" s="42"/>
      <c r="N43" s="28"/>
      <c r="O43" s="53"/>
      <c r="P43" s="28"/>
      <c r="Q43" s="46"/>
      <c r="R43" s="28"/>
      <c r="S43" s="98"/>
      <c r="T43" s="98"/>
      <c r="U43" s="98"/>
      <c r="V43" s="98"/>
      <c r="W43" s="176" t="s">
        <v>77</v>
      </c>
      <c r="X43" s="177">
        <v>114738.05</v>
      </c>
      <c r="Y43" s="109">
        <v>181611.49</v>
      </c>
      <c r="Z43" s="116">
        <f t="shared" si="2"/>
        <v>66873.439999999988</v>
      </c>
      <c r="AA43" s="270">
        <f t="shared" si="3"/>
        <v>0.58283577243991846</v>
      </c>
      <c r="AC43" s="182"/>
    </row>
    <row r="44" spans="1:29" s="14" customFormat="1">
      <c r="A44" s="161"/>
      <c r="B44" s="95"/>
      <c r="C44" s="30"/>
      <c r="D44" s="15"/>
      <c r="E44" s="30"/>
      <c r="F44" s="15"/>
      <c r="G44" s="30"/>
      <c r="H44" s="15"/>
      <c r="I44" s="42"/>
      <c r="J44" s="16"/>
      <c r="K44" s="42"/>
      <c r="L44" s="16"/>
      <c r="M44" s="42"/>
      <c r="N44" s="28"/>
      <c r="O44" s="53"/>
      <c r="P44" s="28"/>
      <c r="Q44" s="46"/>
      <c r="R44" s="28"/>
      <c r="S44" s="98"/>
      <c r="T44" s="98"/>
      <c r="U44" s="98"/>
      <c r="V44" s="98"/>
      <c r="W44" s="176" t="s">
        <v>78</v>
      </c>
      <c r="X44" s="177">
        <v>22598.34</v>
      </c>
      <c r="Y44" s="109">
        <v>34457.599999999999</v>
      </c>
      <c r="Z44" s="116">
        <f t="shared" si="2"/>
        <v>11859.259999999998</v>
      </c>
      <c r="AA44" s="270">
        <f t="shared" si="3"/>
        <v>0.52478456382194438</v>
      </c>
      <c r="AC44" s="182"/>
    </row>
    <row r="45" spans="1:29" s="14" customFormat="1">
      <c r="A45" s="161"/>
      <c r="B45" s="95"/>
      <c r="C45" s="30"/>
      <c r="D45" s="15"/>
      <c r="E45" s="30"/>
      <c r="F45" s="15"/>
      <c r="G45" s="30"/>
      <c r="H45" s="15"/>
      <c r="I45" s="42"/>
      <c r="J45" s="16"/>
      <c r="K45" s="42"/>
      <c r="L45" s="16"/>
      <c r="M45" s="42"/>
      <c r="N45" s="28"/>
      <c r="O45" s="53"/>
      <c r="P45" s="28"/>
      <c r="Q45" s="46"/>
      <c r="R45" s="28"/>
      <c r="S45" s="98"/>
      <c r="T45" s="98"/>
      <c r="U45" s="98"/>
      <c r="V45" s="98"/>
      <c r="W45" s="176" t="s">
        <v>79</v>
      </c>
      <c r="X45" s="177">
        <v>233219.24</v>
      </c>
      <c r="Y45" s="109">
        <v>191917.87</v>
      </c>
      <c r="Z45" s="116">
        <f t="shared" si="2"/>
        <v>-41301.369999999995</v>
      </c>
      <c r="AA45" s="270">
        <f t="shared" si="3"/>
        <v>-0.17709246458396827</v>
      </c>
      <c r="AC45" s="182"/>
    </row>
    <row r="46" spans="1:29" s="14" customFormat="1">
      <c r="A46" s="161"/>
      <c r="B46" s="95"/>
      <c r="C46" s="30"/>
      <c r="D46" s="15"/>
      <c r="E46" s="30"/>
      <c r="F46" s="15"/>
      <c r="G46" s="30"/>
      <c r="H46" s="15"/>
      <c r="I46" s="42"/>
      <c r="J46" s="16"/>
      <c r="K46" s="42"/>
      <c r="L46" s="16"/>
      <c r="M46" s="42"/>
      <c r="N46" s="28"/>
      <c r="O46" s="53"/>
      <c r="P46" s="28"/>
      <c r="Q46" s="46"/>
      <c r="R46" s="28"/>
      <c r="S46" s="98"/>
      <c r="T46" s="98"/>
      <c r="U46" s="98"/>
      <c r="V46" s="98"/>
      <c r="W46" s="176" t="s">
        <v>80</v>
      </c>
      <c r="X46" s="177">
        <v>4980.3599999999997</v>
      </c>
      <c r="Y46" s="109">
        <v>456.44</v>
      </c>
      <c r="Z46" s="116">
        <f t="shared" si="2"/>
        <v>-4523.92</v>
      </c>
      <c r="AA46" s="270">
        <f t="shared" si="3"/>
        <v>-0.90835200668224791</v>
      </c>
      <c r="AC46" s="182"/>
    </row>
    <row r="47" spans="1:29" s="14" customFormat="1">
      <c r="A47" s="161"/>
      <c r="B47" s="95"/>
      <c r="C47" s="30"/>
      <c r="D47" s="15"/>
      <c r="E47" s="30"/>
      <c r="F47" s="15"/>
      <c r="G47" s="30"/>
      <c r="H47" s="15"/>
      <c r="I47" s="42"/>
      <c r="J47" s="16"/>
      <c r="K47" s="42"/>
      <c r="L47" s="16"/>
      <c r="M47" s="42"/>
      <c r="N47" s="28"/>
      <c r="O47" s="53"/>
      <c r="P47" s="28"/>
      <c r="Q47" s="46"/>
      <c r="R47" s="28"/>
      <c r="S47" s="98"/>
      <c r="T47" s="98"/>
      <c r="U47" s="98"/>
      <c r="V47" s="98"/>
      <c r="W47" s="176" t="s">
        <v>81</v>
      </c>
      <c r="X47" s="177">
        <v>4832.38</v>
      </c>
      <c r="Y47" s="109">
        <v>5547.58</v>
      </c>
      <c r="Z47" s="116">
        <f t="shared" si="2"/>
        <v>715.19999999999982</v>
      </c>
      <c r="AA47" s="270">
        <f t="shared" si="3"/>
        <v>0.14800160583397826</v>
      </c>
      <c r="AC47" s="182"/>
    </row>
    <row r="48" spans="1:29" s="14" customFormat="1">
      <c r="A48" s="161"/>
      <c r="B48" s="95"/>
      <c r="C48" s="30"/>
      <c r="D48" s="15"/>
      <c r="E48" s="30"/>
      <c r="F48" s="15"/>
      <c r="G48" s="30"/>
      <c r="H48" s="15"/>
      <c r="I48" s="42"/>
      <c r="J48" s="16"/>
      <c r="K48" s="42"/>
      <c r="L48" s="16"/>
      <c r="M48" s="42"/>
      <c r="N48" s="28"/>
      <c r="O48" s="53"/>
      <c r="P48" s="28"/>
      <c r="Q48" s="46"/>
      <c r="R48" s="28"/>
      <c r="S48" s="98"/>
      <c r="T48" s="98"/>
      <c r="U48" s="98"/>
      <c r="V48" s="98"/>
      <c r="W48" s="176" t="s">
        <v>82</v>
      </c>
      <c r="X48" s="177">
        <v>4237.3500000000004</v>
      </c>
      <c r="Y48" s="109">
        <v>-214.22</v>
      </c>
      <c r="Z48" s="116">
        <f t="shared" si="2"/>
        <v>-4451.5700000000006</v>
      </c>
      <c r="AA48" s="270">
        <f t="shared" si="3"/>
        <v>-1.0505551818943444</v>
      </c>
      <c r="AC48" s="182"/>
    </row>
    <row r="49" spans="1:29" s="14" customFormat="1">
      <c r="A49" s="161"/>
      <c r="B49" s="95"/>
      <c r="C49" s="30"/>
      <c r="D49" s="15"/>
      <c r="E49" s="30"/>
      <c r="F49" s="15"/>
      <c r="G49" s="30"/>
      <c r="H49" s="15"/>
      <c r="I49" s="42"/>
      <c r="J49" s="16"/>
      <c r="K49" s="42"/>
      <c r="L49" s="16"/>
      <c r="M49" s="42"/>
      <c r="N49" s="28"/>
      <c r="O49" s="53"/>
      <c r="P49" s="28"/>
      <c r="Q49" s="46"/>
      <c r="R49" s="28"/>
      <c r="S49" s="98"/>
      <c r="T49" s="98"/>
      <c r="U49" s="98"/>
      <c r="V49" s="98"/>
      <c r="W49" s="176" t="s">
        <v>83</v>
      </c>
      <c r="X49" s="177">
        <v>3441.98</v>
      </c>
      <c r="Y49" s="109">
        <v>2297.7600000000002</v>
      </c>
      <c r="Z49" s="116">
        <f t="shared" si="2"/>
        <v>-1144.2199999999998</v>
      </c>
      <c r="AA49" s="270">
        <f t="shared" si="3"/>
        <v>-0.33243075206712408</v>
      </c>
      <c r="AC49" s="182"/>
    </row>
    <row r="50" spans="1:29" s="14" customFormat="1">
      <c r="A50" s="161"/>
      <c r="B50" s="95"/>
      <c r="C50" s="30"/>
      <c r="D50" s="15"/>
      <c r="E50" s="30"/>
      <c r="F50" s="15"/>
      <c r="G50" s="30"/>
      <c r="H50" s="15"/>
      <c r="I50" s="42"/>
      <c r="J50" s="16"/>
      <c r="K50" s="42"/>
      <c r="L50" s="16"/>
      <c r="M50" s="42"/>
      <c r="N50" s="28"/>
      <c r="O50" s="53"/>
      <c r="P50" s="28"/>
      <c r="Q50" s="46"/>
      <c r="R50" s="28"/>
      <c r="S50" s="98"/>
      <c r="T50" s="98"/>
      <c r="U50" s="98"/>
      <c r="V50" s="98"/>
      <c r="W50" s="176" t="s">
        <v>84</v>
      </c>
      <c r="X50" s="177">
        <v>403.22</v>
      </c>
      <c r="Y50" s="109">
        <v>236.02</v>
      </c>
      <c r="Z50" s="116">
        <f t="shared" si="2"/>
        <v>-167.20000000000002</v>
      </c>
      <c r="AA50" s="270">
        <f t="shared" si="3"/>
        <v>-0.41466197113238434</v>
      </c>
      <c r="AC50" s="182"/>
    </row>
    <row r="51" spans="1:29" s="14" customFormat="1">
      <c r="A51" s="161"/>
      <c r="B51" s="95"/>
      <c r="C51" s="30"/>
      <c r="D51" s="15"/>
      <c r="E51" s="30"/>
      <c r="F51" s="15"/>
      <c r="G51" s="30"/>
      <c r="H51" s="15"/>
      <c r="I51" s="42"/>
      <c r="J51" s="16"/>
      <c r="K51" s="42"/>
      <c r="L51" s="16"/>
      <c r="M51" s="42"/>
      <c r="N51" s="28"/>
      <c r="O51" s="53"/>
      <c r="P51" s="28"/>
      <c r="Q51" s="46"/>
      <c r="R51" s="28"/>
      <c r="S51" s="98"/>
      <c r="T51" s="98"/>
      <c r="U51" s="98"/>
      <c r="V51" s="98"/>
      <c r="W51" s="176" t="s">
        <v>85</v>
      </c>
      <c r="X51" s="177">
        <v>124.21</v>
      </c>
      <c r="Y51" s="109">
        <v>73.400000000000006</v>
      </c>
      <c r="Z51" s="116">
        <f t="shared" si="2"/>
        <v>-50.809999999999988</v>
      </c>
      <c r="AA51" s="270">
        <f t="shared" si="3"/>
        <v>-0.40906529264954505</v>
      </c>
      <c r="AC51" s="182"/>
    </row>
    <row r="52" spans="1:29" s="14" customFormat="1">
      <c r="A52" s="161"/>
      <c r="B52" s="95"/>
      <c r="C52" s="30"/>
      <c r="D52" s="15"/>
      <c r="E52" s="30"/>
      <c r="F52" s="15"/>
      <c r="G52" s="30"/>
      <c r="H52" s="15"/>
      <c r="I52" s="42"/>
      <c r="J52" s="16"/>
      <c r="K52" s="42"/>
      <c r="L52" s="16"/>
      <c r="M52" s="42"/>
      <c r="N52" s="28"/>
      <c r="O52" s="53"/>
      <c r="P52" s="28"/>
      <c r="Q52" s="46"/>
      <c r="R52" s="28"/>
      <c r="S52" s="98"/>
      <c r="T52" s="98"/>
      <c r="U52" s="98"/>
      <c r="V52" s="98"/>
      <c r="W52" s="176" t="s">
        <v>86</v>
      </c>
      <c r="X52" s="177">
        <v>1440.94</v>
      </c>
      <c r="Y52" s="109">
        <v>4163.3599999999997</v>
      </c>
      <c r="Z52" s="116">
        <f t="shared" si="2"/>
        <v>2722.4199999999996</v>
      </c>
      <c r="AA52" s="270">
        <f t="shared" si="3"/>
        <v>1.8893361278054599</v>
      </c>
      <c r="AC52" s="182"/>
    </row>
    <row r="53" spans="1:29" s="14" customFormat="1">
      <c r="A53" s="161"/>
      <c r="B53" s="95"/>
      <c r="C53" s="30"/>
      <c r="D53" s="15"/>
      <c r="E53" s="30"/>
      <c r="F53" s="15"/>
      <c r="G53" s="30"/>
      <c r="H53" s="15"/>
      <c r="I53" s="42"/>
      <c r="J53" s="16"/>
      <c r="K53" s="42"/>
      <c r="L53" s="16"/>
      <c r="M53" s="42"/>
      <c r="N53" s="28"/>
      <c r="O53" s="53"/>
      <c r="P53" s="28"/>
      <c r="Q53" s="46"/>
      <c r="R53" s="28"/>
      <c r="S53" s="98"/>
      <c r="T53" s="98"/>
      <c r="U53" s="98"/>
      <c r="V53" s="98"/>
      <c r="W53" s="176" t="s">
        <v>87</v>
      </c>
      <c r="X53" s="177">
        <v>249387.59</v>
      </c>
      <c r="Y53" s="109">
        <v>261686.66</v>
      </c>
      <c r="Z53" s="116">
        <f t="shared" si="2"/>
        <v>12299.070000000007</v>
      </c>
      <c r="AA53" s="270">
        <f t="shared" si="3"/>
        <v>4.9317089114177683E-2</v>
      </c>
      <c r="AC53" s="182"/>
    </row>
    <row r="54" spans="1:29" s="14" customFormat="1">
      <c r="A54" s="161"/>
      <c r="B54" s="95"/>
      <c r="C54" s="30"/>
      <c r="D54" s="15"/>
      <c r="E54" s="30"/>
      <c r="F54" s="15"/>
      <c r="G54" s="30"/>
      <c r="H54" s="15"/>
      <c r="I54" s="42"/>
      <c r="J54" s="16"/>
      <c r="K54" s="42"/>
      <c r="L54" s="16"/>
      <c r="M54" s="42"/>
      <c r="N54" s="28"/>
      <c r="O54" s="53"/>
      <c r="P54" s="28"/>
      <c r="Q54" s="46"/>
      <c r="R54" s="28"/>
      <c r="S54" s="98"/>
      <c r="T54" s="98"/>
      <c r="U54" s="98"/>
      <c r="V54" s="98"/>
      <c r="W54" s="176" t="s">
        <v>88</v>
      </c>
      <c r="X54" s="177">
        <v>288.47000000000003</v>
      </c>
      <c r="Y54" s="109">
        <v>10812.69</v>
      </c>
      <c r="Z54" s="116">
        <f t="shared" si="2"/>
        <v>10524.220000000001</v>
      </c>
      <c r="AA54" s="270">
        <f t="shared" si="3"/>
        <v>36.482892501819947</v>
      </c>
      <c r="AC54" s="182"/>
    </row>
    <row r="55" spans="1:29" s="14" customFormat="1">
      <c r="A55" s="161"/>
      <c r="B55" s="95"/>
      <c r="C55" s="30"/>
      <c r="D55" s="15"/>
      <c r="E55" s="30"/>
      <c r="F55" s="15"/>
      <c r="G55" s="30"/>
      <c r="H55" s="15"/>
      <c r="I55" s="42"/>
      <c r="J55" s="16"/>
      <c r="K55" s="42"/>
      <c r="L55" s="16"/>
      <c r="M55" s="42"/>
      <c r="N55" s="28"/>
      <c r="O55" s="53"/>
      <c r="P55" s="28"/>
      <c r="Q55" s="46"/>
      <c r="R55" s="28"/>
      <c r="S55" s="98"/>
      <c r="T55" s="98"/>
      <c r="U55" s="98"/>
      <c r="V55" s="98"/>
      <c r="W55" s="176" t="s">
        <v>89</v>
      </c>
      <c r="X55" s="177">
        <v>1592.7</v>
      </c>
      <c r="Y55" s="109">
        <v>4472.1000000000004</v>
      </c>
      <c r="Z55" s="116">
        <f t="shared" si="2"/>
        <v>2879.4000000000005</v>
      </c>
      <c r="AA55" s="270">
        <f t="shared" si="3"/>
        <v>1.8078734224901114</v>
      </c>
      <c r="AC55" s="182"/>
    </row>
    <row r="56" spans="1:29" s="14" customFormat="1">
      <c r="A56" s="161"/>
      <c r="B56" s="95"/>
      <c r="C56" s="30"/>
      <c r="D56" s="15"/>
      <c r="E56" s="30"/>
      <c r="F56" s="15"/>
      <c r="G56" s="30"/>
      <c r="H56" s="15"/>
      <c r="I56" s="42"/>
      <c r="J56" s="16"/>
      <c r="K56" s="42"/>
      <c r="L56" s="16"/>
      <c r="M56" s="42"/>
      <c r="N56" s="28"/>
      <c r="O56" s="53"/>
      <c r="P56" s="28"/>
      <c r="Q56" s="46"/>
      <c r="R56" s="28"/>
      <c r="S56" s="98"/>
      <c r="T56" s="98"/>
      <c r="U56" s="98"/>
      <c r="V56" s="98"/>
      <c r="W56" s="176" t="s">
        <v>90</v>
      </c>
      <c r="X56" s="179" t="s">
        <v>98</v>
      </c>
      <c r="Y56" s="109">
        <v>4.83</v>
      </c>
      <c r="Z56" s="116">
        <f t="shared" si="2"/>
        <v>4.83</v>
      </c>
      <c r="AA56" s="270" t="e">
        <f t="shared" si="3"/>
        <v>#DIV/0!</v>
      </c>
      <c r="AC56" s="182"/>
    </row>
    <row r="57" spans="1:29" s="14" customFormat="1">
      <c r="A57" s="161"/>
      <c r="B57" s="95"/>
      <c r="C57" s="30"/>
      <c r="D57" s="15"/>
      <c r="E57" s="30"/>
      <c r="F57" s="15"/>
      <c r="G57" s="30"/>
      <c r="H57" s="15"/>
      <c r="I57" s="42"/>
      <c r="J57" s="16"/>
      <c r="K57" s="42"/>
      <c r="L57" s="16"/>
      <c r="M57" s="42"/>
      <c r="N57" s="28"/>
      <c r="O57" s="53"/>
      <c r="P57" s="28"/>
      <c r="Q57" s="46"/>
      <c r="R57" s="28"/>
      <c r="S57" s="98"/>
      <c r="T57" s="98"/>
      <c r="U57" s="98"/>
      <c r="V57" s="98"/>
      <c r="W57" s="176" t="s">
        <v>91</v>
      </c>
      <c r="X57" s="179" t="s">
        <v>98</v>
      </c>
      <c r="Y57" s="109" t="s">
        <v>98</v>
      </c>
      <c r="Z57" s="116">
        <f t="shared" si="2"/>
        <v>0</v>
      </c>
      <c r="AA57" s="270" t="e">
        <f t="shared" si="3"/>
        <v>#DIV/0!</v>
      </c>
      <c r="AC57" s="182"/>
    </row>
    <row r="58" spans="1:29" s="14" customFormat="1">
      <c r="A58" s="161"/>
      <c r="B58" s="95"/>
      <c r="C58" s="30"/>
      <c r="D58" s="15"/>
      <c r="E58" s="30"/>
      <c r="F58" s="15"/>
      <c r="G58" s="30"/>
      <c r="H58" s="15"/>
      <c r="I58" s="42"/>
      <c r="J58" s="16"/>
      <c r="K58" s="42"/>
      <c r="L58" s="16"/>
      <c r="M58" s="42"/>
      <c r="N58" s="28"/>
      <c r="O58" s="53"/>
      <c r="P58" s="28"/>
      <c r="Q58" s="46"/>
      <c r="R58" s="28"/>
      <c r="S58" s="98"/>
      <c r="T58" s="98"/>
      <c r="U58" s="98"/>
      <c r="V58" s="98"/>
      <c r="W58" s="176" t="s">
        <v>92</v>
      </c>
      <c r="X58" s="177">
        <v>187.66</v>
      </c>
      <c r="Y58" s="109" t="s">
        <v>98</v>
      </c>
      <c r="Z58" s="116">
        <f t="shared" si="2"/>
        <v>-187.66</v>
      </c>
      <c r="AA58" s="270">
        <f t="shared" si="3"/>
        <v>-1</v>
      </c>
      <c r="AC58" s="182"/>
    </row>
    <row r="59" spans="1:29" s="14" customFormat="1">
      <c r="A59" s="161"/>
      <c r="B59" s="95"/>
      <c r="C59" s="30"/>
      <c r="D59" s="15"/>
      <c r="E59" s="30"/>
      <c r="F59" s="15"/>
      <c r="G59" s="30"/>
      <c r="H59" s="15"/>
      <c r="I59" s="42"/>
      <c r="J59" s="16"/>
      <c r="K59" s="42"/>
      <c r="L59" s="16"/>
      <c r="M59" s="42"/>
      <c r="N59" s="28"/>
      <c r="O59" s="53"/>
      <c r="P59" s="28"/>
      <c r="Q59" s="46"/>
      <c r="R59" s="28"/>
      <c r="S59" s="98"/>
      <c r="T59" s="98"/>
      <c r="U59" s="98"/>
      <c r="V59" s="98"/>
      <c r="W59" s="176" t="s">
        <v>93</v>
      </c>
      <c r="X59" s="179" t="s">
        <v>98</v>
      </c>
      <c r="Y59" s="109" t="s">
        <v>98</v>
      </c>
      <c r="Z59" s="116">
        <f t="shared" si="2"/>
        <v>0</v>
      </c>
      <c r="AA59" s="270" t="e">
        <f t="shared" si="3"/>
        <v>#DIV/0!</v>
      </c>
      <c r="AC59" s="182"/>
    </row>
    <row r="60" spans="1:29" s="14" customFormat="1">
      <c r="A60" s="161"/>
      <c r="B60" s="95"/>
      <c r="C60" s="30"/>
      <c r="D60" s="15"/>
      <c r="E60" s="30"/>
      <c r="F60" s="15"/>
      <c r="G60" s="30"/>
      <c r="H60" s="15"/>
      <c r="I60" s="42"/>
      <c r="J60" s="16"/>
      <c r="K60" s="42"/>
      <c r="L60" s="16"/>
      <c r="M60" s="42"/>
      <c r="N60" s="28"/>
      <c r="O60" s="53"/>
      <c r="P60" s="28"/>
      <c r="Q60" s="46"/>
      <c r="R60" s="28"/>
      <c r="S60" s="98"/>
      <c r="T60" s="98"/>
      <c r="U60" s="98"/>
      <c r="V60" s="98"/>
      <c r="W60" s="176" t="s">
        <v>94</v>
      </c>
      <c r="X60" s="177">
        <v>77601.13</v>
      </c>
      <c r="Y60" s="109">
        <v>55225.919999999998</v>
      </c>
      <c r="Z60" s="116">
        <f t="shared" si="2"/>
        <v>-22375.210000000006</v>
      </c>
      <c r="AA60" s="270">
        <f t="shared" si="3"/>
        <v>-0.28833613634234456</v>
      </c>
      <c r="AC60" s="182"/>
    </row>
    <row r="61" spans="1:29" s="14" customFormat="1">
      <c r="A61" s="161"/>
      <c r="B61" s="95"/>
      <c r="C61" s="30"/>
      <c r="D61" s="15"/>
      <c r="E61" s="30"/>
      <c r="F61" s="15"/>
      <c r="G61" s="30"/>
      <c r="H61" s="15"/>
      <c r="I61" s="42"/>
      <c r="J61" s="16"/>
      <c r="K61" s="42"/>
      <c r="L61" s="16"/>
      <c r="M61" s="42"/>
      <c r="N61" s="28"/>
      <c r="O61" s="53"/>
      <c r="P61" s="28"/>
      <c r="Q61" s="46"/>
      <c r="R61" s="28"/>
      <c r="S61" s="98"/>
      <c r="T61" s="98"/>
      <c r="U61" s="98"/>
      <c r="V61" s="98"/>
      <c r="W61" s="176" t="s">
        <v>95</v>
      </c>
      <c r="X61" s="177">
        <v>391.78</v>
      </c>
      <c r="Y61" s="109" t="s">
        <v>98</v>
      </c>
      <c r="Z61" s="116">
        <f t="shared" si="2"/>
        <v>-391.78</v>
      </c>
      <c r="AA61" s="270">
        <f t="shared" si="3"/>
        <v>-1</v>
      </c>
      <c r="AC61" s="182"/>
    </row>
    <row r="62" spans="1:29" s="14" customFormat="1">
      <c r="A62" s="161"/>
      <c r="B62" s="95"/>
      <c r="C62" s="30"/>
      <c r="D62" s="15"/>
      <c r="E62" s="30"/>
      <c r="F62" s="15"/>
      <c r="G62" s="30"/>
      <c r="H62" s="15"/>
      <c r="I62" s="42"/>
      <c r="J62" s="16"/>
      <c r="K62" s="42"/>
      <c r="L62" s="16"/>
      <c r="M62" s="42"/>
      <c r="N62" s="28"/>
      <c r="O62" s="53"/>
      <c r="P62" s="28"/>
      <c r="Q62" s="46"/>
      <c r="R62" s="28"/>
      <c r="S62" s="98"/>
      <c r="T62" s="98"/>
      <c r="U62" s="98"/>
      <c r="V62" s="98"/>
      <c r="W62" s="176" t="s">
        <v>96</v>
      </c>
      <c r="X62" s="179" t="s">
        <v>98</v>
      </c>
      <c r="Y62" s="109" t="s">
        <v>98</v>
      </c>
      <c r="Z62" s="116">
        <f t="shared" si="2"/>
        <v>0</v>
      </c>
      <c r="AA62" s="270" t="e">
        <f t="shared" si="3"/>
        <v>#DIV/0!</v>
      </c>
      <c r="AC62" s="182"/>
    </row>
    <row r="63" spans="1:29" s="14" customFormat="1">
      <c r="A63" s="161"/>
      <c r="B63" s="95"/>
      <c r="C63" s="30"/>
      <c r="D63" s="15"/>
      <c r="E63" s="30"/>
      <c r="F63" s="15"/>
      <c r="G63" s="30"/>
      <c r="H63" s="15"/>
      <c r="I63" s="42"/>
      <c r="J63" s="16"/>
      <c r="K63" s="42"/>
      <c r="L63" s="16"/>
      <c r="M63" s="42"/>
      <c r="N63" s="28"/>
      <c r="O63" s="53"/>
      <c r="P63" s="28"/>
      <c r="Q63" s="46"/>
      <c r="R63" s="28"/>
      <c r="S63" s="98"/>
      <c r="T63" s="98"/>
      <c r="U63" s="98"/>
      <c r="V63" s="98"/>
      <c r="W63" s="176" t="s">
        <v>97</v>
      </c>
      <c r="X63" s="177">
        <v>18.239999999999998</v>
      </c>
      <c r="Y63" s="109" t="s">
        <v>98</v>
      </c>
      <c r="Z63" s="116">
        <f t="shared" si="2"/>
        <v>-18.239999999999998</v>
      </c>
      <c r="AA63" s="270">
        <f t="shared" si="3"/>
        <v>-1</v>
      </c>
      <c r="AC63" s="182"/>
    </row>
    <row r="64" spans="1:29" s="14" customFormat="1">
      <c r="A64" s="93"/>
      <c r="B64" s="93"/>
      <c r="C64" s="28"/>
      <c r="D64" s="17"/>
      <c r="E64" s="28"/>
      <c r="F64" s="17"/>
      <c r="G64" s="28"/>
      <c r="H64" s="17"/>
      <c r="I64" s="40"/>
      <c r="J64" s="18"/>
      <c r="K64" s="40"/>
      <c r="L64" s="18"/>
      <c r="M64" s="40"/>
      <c r="N64" s="28"/>
      <c r="O64" s="53"/>
      <c r="P64" s="33"/>
      <c r="Q64" s="46"/>
      <c r="R64" s="33"/>
      <c r="S64" s="98"/>
      <c r="T64" s="98"/>
      <c r="U64" s="98"/>
      <c r="V64" s="98"/>
      <c r="W64" s="163"/>
      <c r="X64" s="114"/>
      <c r="Y64" s="109"/>
      <c r="Z64" s="116" t="str">
        <f>IF(Y64=0,"",Y64-X64)</f>
        <v/>
      </c>
      <c r="AA64" s="270"/>
    </row>
    <row r="65" spans="1:31" s="256" customFormat="1" ht="15.6">
      <c r="A65" s="164" t="s">
        <v>3</v>
      </c>
      <c r="B65" s="258" t="s">
        <v>6</v>
      </c>
      <c r="C65" s="167">
        <v>488881.27</v>
      </c>
      <c r="D65" s="259">
        <v>538653.61</v>
      </c>
      <c r="E65" s="167">
        <v>589394.24</v>
      </c>
      <c r="F65" s="259">
        <v>628657.29</v>
      </c>
      <c r="G65" s="167">
        <v>625968.47</v>
      </c>
      <c r="H65" s="259">
        <v>644006.16</v>
      </c>
      <c r="I65" s="260">
        <v>676416.68</v>
      </c>
      <c r="J65" s="261">
        <v>822883.72</v>
      </c>
      <c r="K65" s="260">
        <v>739302.79</v>
      </c>
      <c r="L65" s="261">
        <v>782836.83</v>
      </c>
      <c r="M65" s="260">
        <v>787594.36</v>
      </c>
      <c r="N65" s="167">
        <f>SUM(M65-L65)</f>
        <v>4757.5300000000279</v>
      </c>
      <c r="O65" s="168">
        <v>855059.04</v>
      </c>
      <c r="P65" s="167">
        <f>SUM(O65-M65)</f>
        <v>67464.680000000051</v>
      </c>
      <c r="Q65" s="169">
        <v>858160.98</v>
      </c>
      <c r="R65" s="167">
        <f>SUM(Q65-O65)</f>
        <v>3101.9399999999441</v>
      </c>
      <c r="S65" s="170">
        <v>867069.57</v>
      </c>
      <c r="T65" s="170">
        <v>906335.37</v>
      </c>
      <c r="U65" s="170">
        <v>885311.09</v>
      </c>
      <c r="V65" s="170">
        <v>784229.75</v>
      </c>
      <c r="W65" s="252"/>
      <c r="X65" s="253">
        <v>883193.46</v>
      </c>
      <c r="Y65" s="254">
        <v>1048992.72</v>
      </c>
      <c r="Z65" s="255">
        <f>IF(Y65=0,"",Y65-X65)</f>
        <v>165799.26</v>
      </c>
      <c r="AA65" s="268">
        <f>Z65/X65</f>
        <v>0.18772700151108457</v>
      </c>
    </row>
    <row r="66" spans="1:31" s="14" customFormat="1">
      <c r="A66" s="161"/>
      <c r="B66" s="95"/>
      <c r="C66" s="30"/>
      <c r="D66" s="15"/>
      <c r="E66" s="30"/>
      <c r="F66" s="15"/>
      <c r="G66" s="30"/>
      <c r="H66" s="15"/>
      <c r="I66" s="42"/>
      <c r="J66" s="16"/>
      <c r="K66" s="42"/>
      <c r="L66" s="16"/>
      <c r="M66" s="42"/>
      <c r="N66" s="28"/>
      <c r="O66" s="53"/>
      <c r="P66" s="28"/>
      <c r="Q66" s="46"/>
      <c r="R66" s="28"/>
      <c r="S66" s="98"/>
      <c r="T66" s="98"/>
      <c r="U66" s="98"/>
      <c r="V66" s="98"/>
      <c r="W66" s="176" t="s">
        <v>75</v>
      </c>
      <c r="X66" s="177">
        <v>203018.41</v>
      </c>
      <c r="Y66" s="109">
        <v>205668.47</v>
      </c>
      <c r="Z66" s="116">
        <f t="shared" ref="Z66:Z88" si="4">IF(Y66=0,"",Y66-X66)</f>
        <v>2650.0599999999977</v>
      </c>
      <c r="AA66" s="270">
        <f t="shared" ref="AA66:AA88" si="5">Z66/X66</f>
        <v>1.3053298959439184E-2</v>
      </c>
    </row>
    <row r="67" spans="1:31" s="14" customFormat="1">
      <c r="A67" s="161"/>
      <c r="B67" s="95"/>
      <c r="C67" s="30"/>
      <c r="D67" s="15"/>
      <c r="E67" s="30"/>
      <c r="F67" s="15"/>
      <c r="G67" s="30"/>
      <c r="H67" s="15"/>
      <c r="I67" s="42"/>
      <c r="J67" s="16"/>
      <c r="K67" s="42"/>
      <c r="L67" s="16"/>
      <c r="M67" s="42"/>
      <c r="N67" s="28"/>
      <c r="O67" s="53"/>
      <c r="P67" s="28"/>
      <c r="Q67" s="46"/>
      <c r="R67" s="28"/>
      <c r="S67" s="98"/>
      <c r="T67" s="98"/>
      <c r="U67" s="98"/>
      <c r="V67" s="98"/>
      <c r="W67" s="176" t="s">
        <v>76</v>
      </c>
      <c r="X67" s="177">
        <v>6217.61</v>
      </c>
      <c r="Y67" s="109">
        <v>6627.84</v>
      </c>
      <c r="Z67" s="116">
        <f t="shared" si="4"/>
        <v>410.23000000000047</v>
      </c>
      <c r="AA67" s="270">
        <f t="shared" si="5"/>
        <v>6.5978728160820718E-2</v>
      </c>
    </row>
    <row r="68" spans="1:31" s="21" customFormat="1">
      <c r="A68" s="161"/>
      <c r="B68" s="95"/>
      <c r="C68" s="30"/>
      <c r="D68" s="15"/>
      <c r="E68" s="30"/>
      <c r="F68" s="15"/>
      <c r="G68" s="30"/>
      <c r="H68" s="15"/>
      <c r="I68" s="42"/>
      <c r="J68" s="16"/>
      <c r="K68" s="42"/>
      <c r="L68" s="16"/>
      <c r="M68" s="42"/>
      <c r="N68" s="28"/>
      <c r="O68" s="53"/>
      <c r="P68" s="28"/>
      <c r="Q68" s="46"/>
      <c r="R68" s="28"/>
      <c r="S68" s="98"/>
      <c r="T68" s="98"/>
      <c r="U68" s="98"/>
      <c r="V68" s="98"/>
      <c r="W68" s="176" t="s">
        <v>77</v>
      </c>
      <c r="X68" s="177">
        <v>157316.85999999999</v>
      </c>
      <c r="Y68" s="109">
        <v>235268.09</v>
      </c>
      <c r="Z68" s="116">
        <f t="shared" si="4"/>
        <v>77951.23000000001</v>
      </c>
      <c r="AA68" s="270">
        <f t="shared" si="5"/>
        <v>0.49550461406361668</v>
      </c>
    </row>
    <row r="69" spans="1:31" s="14" customFormat="1">
      <c r="A69" s="161"/>
      <c r="B69" s="95"/>
      <c r="C69" s="30"/>
      <c r="D69" s="15"/>
      <c r="E69" s="30"/>
      <c r="F69" s="15"/>
      <c r="G69" s="30"/>
      <c r="H69" s="15"/>
      <c r="I69" s="42"/>
      <c r="J69" s="16"/>
      <c r="K69" s="42"/>
      <c r="L69" s="16"/>
      <c r="M69" s="42"/>
      <c r="N69" s="28"/>
      <c r="O69" s="53"/>
      <c r="P69" s="28"/>
      <c r="Q69" s="46"/>
      <c r="R69" s="28"/>
      <c r="S69" s="98"/>
      <c r="T69" s="98"/>
      <c r="U69" s="98"/>
      <c r="V69" s="98"/>
      <c r="W69" s="176" t="s">
        <v>78</v>
      </c>
      <c r="X69" s="177">
        <v>24424.68</v>
      </c>
      <c r="Y69" s="109">
        <v>47759.6</v>
      </c>
      <c r="Z69" s="116">
        <f t="shared" si="4"/>
        <v>23334.92</v>
      </c>
      <c r="AA69" s="270">
        <f t="shared" si="5"/>
        <v>0.9553828340842131</v>
      </c>
    </row>
    <row r="70" spans="1:31" s="21" customFormat="1">
      <c r="A70" s="161"/>
      <c r="B70" s="95"/>
      <c r="C70" s="30"/>
      <c r="D70" s="15"/>
      <c r="E70" s="30"/>
      <c r="F70" s="15"/>
      <c r="G70" s="30"/>
      <c r="H70" s="15"/>
      <c r="I70" s="42"/>
      <c r="J70" s="16"/>
      <c r="K70" s="42"/>
      <c r="L70" s="16"/>
      <c r="M70" s="42"/>
      <c r="N70" s="28"/>
      <c r="O70" s="53"/>
      <c r="P70" s="28"/>
      <c r="Q70" s="46"/>
      <c r="R70" s="28"/>
      <c r="S70" s="98"/>
      <c r="T70" s="98"/>
      <c r="U70" s="98"/>
      <c r="V70" s="98"/>
      <c r="W70" s="176" t="s">
        <v>79</v>
      </c>
      <c r="X70" s="177">
        <v>129667.29</v>
      </c>
      <c r="Y70" s="109">
        <v>189961.17</v>
      </c>
      <c r="Z70" s="116">
        <f t="shared" si="4"/>
        <v>60293.880000000019</v>
      </c>
      <c r="AA70" s="270">
        <f t="shared" si="5"/>
        <v>0.4649891271730906</v>
      </c>
    </row>
    <row r="71" spans="1:31" s="14" customFormat="1">
      <c r="A71" s="161"/>
      <c r="B71" s="95"/>
      <c r="C71" s="30"/>
      <c r="D71" s="15"/>
      <c r="E71" s="30"/>
      <c r="F71" s="15"/>
      <c r="G71" s="30"/>
      <c r="H71" s="15"/>
      <c r="I71" s="42"/>
      <c r="J71" s="16"/>
      <c r="K71" s="42"/>
      <c r="L71" s="16"/>
      <c r="M71" s="42"/>
      <c r="N71" s="28"/>
      <c r="O71" s="53"/>
      <c r="P71" s="28"/>
      <c r="Q71" s="46"/>
      <c r="R71" s="28"/>
      <c r="S71" s="98"/>
      <c r="T71" s="98"/>
      <c r="U71" s="98"/>
      <c r="V71" s="98"/>
      <c r="W71" s="176" t="s">
        <v>80</v>
      </c>
      <c r="X71" s="177">
        <v>33.659999999999997</v>
      </c>
      <c r="Y71" s="109">
        <v>177.22</v>
      </c>
      <c r="Z71" s="116">
        <f t="shared" si="4"/>
        <v>143.56</v>
      </c>
      <c r="AA71" s="270">
        <f t="shared" si="5"/>
        <v>4.2650029708853241</v>
      </c>
    </row>
    <row r="72" spans="1:31" s="21" customFormat="1">
      <c r="A72" s="161"/>
      <c r="B72" s="95"/>
      <c r="C72" s="30"/>
      <c r="D72" s="15"/>
      <c r="E72" s="30"/>
      <c r="F72" s="15"/>
      <c r="G72" s="30"/>
      <c r="H72" s="15"/>
      <c r="I72" s="42"/>
      <c r="J72" s="16"/>
      <c r="K72" s="42"/>
      <c r="L72" s="16"/>
      <c r="M72" s="42"/>
      <c r="N72" s="28"/>
      <c r="O72" s="53"/>
      <c r="P72" s="28"/>
      <c r="Q72" s="46"/>
      <c r="R72" s="28"/>
      <c r="S72" s="98"/>
      <c r="T72" s="98"/>
      <c r="U72" s="98"/>
      <c r="V72" s="98"/>
      <c r="W72" s="176" t="s">
        <v>81</v>
      </c>
      <c r="X72" s="177">
        <v>7006.49</v>
      </c>
      <c r="Y72" s="109">
        <v>5311.57</v>
      </c>
      <c r="Z72" s="116">
        <f t="shared" si="4"/>
        <v>-1694.92</v>
      </c>
      <c r="AA72" s="270">
        <f t="shared" si="5"/>
        <v>-0.24190714608884051</v>
      </c>
      <c r="AC72" s="52"/>
      <c r="AD72" s="151"/>
    </row>
    <row r="73" spans="1:31" s="14" customFormat="1">
      <c r="A73" s="161"/>
      <c r="B73" s="95"/>
      <c r="C73" s="30"/>
      <c r="D73" s="15"/>
      <c r="E73" s="30"/>
      <c r="F73" s="15"/>
      <c r="G73" s="30"/>
      <c r="H73" s="15"/>
      <c r="I73" s="42"/>
      <c r="J73" s="16"/>
      <c r="K73" s="42"/>
      <c r="L73" s="16"/>
      <c r="M73" s="42"/>
      <c r="N73" s="28"/>
      <c r="O73" s="53"/>
      <c r="P73" s="28"/>
      <c r="Q73" s="46"/>
      <c r="R73" s="28"/>
      <c r="S73" s="98"/>
      <c r="T73" s="98"/>
      <c r="U73" s="98"/>
      <c r="V73" s="98"/>
      <c r="W73" s="176" t="s">
        <v>82</v>
      </c>
      <c r="X73" s="177">
        <v>2862.15</v>
      </c>
      <c r="Y73" s="109">
        <v>3678.59</v>
      </c>
      <c r="Z73" s="116">
        <f t="shared" si="4"/>
        <v>816.44</v>
      </c>
      <c r="AA73" s="270">
        <f t="shared" si="5"/>
        <v>0.28525409220341352</v>
      </c>
    </row>
    <row r="74" spans="1:31" s="21" customFormat="1">
      <c r="A74" s="161"/>
      <c r="B74" s="95"/>
      <c r="C74" s="30"/>
      <c r="D74" s="15"/>
      <c r="E74" s="30"/>
      <c r="F74" s="15"/>
      <c r="G74" s="30"/>
      <c r="H74" s="15"/>
      <c r="I74" s="42"/>
      <c r="J74" s="16"/>
      <c r="K74" s="42"/>
      <c r="L74" s="16"/>
      <c r="M74" s="42"/>
      <c r="N74" s="28"/>
      <c r="O74" s="53"/>
      <c r="P74" s="28"/>
      <c r="Q74" s="46"/>
      <c r="R74" s="28"/>
      <c r="S74" s="98"/>
      <c r="T74" s="98"/>
      <c r="U74" s="98"/>
      <c r="V74" s="98"/>
      <c r="W74" s="176" t="s">
        <v>83</v>
      </c>
      <c r="X74" s="177">
        <v>2814.43</v>
      </c>
      <c r="Y74" s="109">
        <v>2900.91</v>
      </c>
      <c r="Z74" s="116">
        <f t="shared" si="4"/>
        <v>86.480000000000018</v>
      </c>
      <c r="AA74" s="270">
        <f t="shared" si="5"/>
        <v>3.0727358648109927E-2</v>
      </c>
    </row>
    <row r="75" spans="1:31" s="14" customFormat="1">
      <c r="A75" s="161"/>
      <c r="B75" s="95"/>
      <c r="C75" s="30"/>
      <c r="D75" s="15"/>
      <c r="E75" s="30"/>
      <c r="F75" s="15"/>
      <c r="G75" s="30"/>
      <c r="H75" s="15"/>
      <c r="I75" s="42"/>
      <c r="J75" s="16"/>
      <c r="K75" s="42"/>
      <c r="L75" s="16"/>
      <c r="M75" s="42"/>
      <c r="N75" s="28"/>
      <c r="O75" s="53"/>
      <c r="P75" s="28"/>
      <c r="Q75" s="46"/>
      <c r="R75" s="28"/>
      <c r="S75" s="98"/>
      <c r="T75" s="98"/>
      <c r="U75" s="98"/>
      <c r="V75" s="98"/>
      <c r="W75" s="176" t="s">
        <v>84</v>
      </c>
      <c r="X75" s="177">
        <v>556.74</v>
      </c>
      <c r="Y75" s="109">
        <v>1558.73</v>
      </c>
      <c r="Z75" s="116">
        <f t="shared" si="4"/>
        <v>1001.99</v>
      </c>
      <c r="AA75" s="270">
        <f t="shared" si="5"/>
        <v>1.7997449437798614</v>
      </c>
    </row>
    <row r="76" spans="1:31" s="21" customFormat="1">
      <c r="A76" s="161"/>
      <c r="B76" s="95"/>
      <c r="C76" s="30"/>
      <c r="D76" s="15"/>
      <c r="E76" s="30"/>
      <c r="F76" s="15"/>
      <c r="G76" s="30"/>
      <c r="H76" s="15"/>
      <c r="I76" s="42"/>
      <c r="J76" s="16"/>
      <c r="K76" s="42"/>
      <c r="L76" s="16"/>
      <c r="M76" s="42"/>
      <c r="N76" s="28"/>
      <c r="O76" s="53"/>
      <c r="P76" s="28"/>
      <c r="Q76" s="46"/>
      <c r="R76" s="28"/>
      <c r="S76" s="98"/>
      <c r="T76" s="98"/>
      <c r="U76" s="98"/>
      <c r="V76" s="98"/>
      <c r="W76" s="176" t="s">
        <v>85</v>
      </c>
      <c r="X76" s="177">
        <v>64.48</v>
      </c>
      <c r="Y76" s="109">
        <v>149.5</v>
      </c>
      <c r="Z76" s="116">
        <f t="shared" si="4"/>
        <v>85.02</v>
      </c>
      <c r="AA76" s="270">
        <f t="shared" si="5"/>
        <v>1.318548387096774</v>
      </c>
    </row>
    <row r="77" spans="1:31" s="14" customFormat="1">
      <c r="A77" s="161"/>
      <c r="B77" s="95"/>
      <c r="C77" s="30"/>
      <c r="D77" s="15"/>
      <c r="E77" s="30"/>
      <c r="F77" s="15"/>
      <c r="G77" s="30"/>
      <c r="H77" s="15"/>
      <c r="I77" s="42"/>
      <c r="J77" s="16"/>
      <c r="K77" s="42"/>
      <c r="L77" s="16"/>
      <c r="M77" s="42"/>
      <c r="N77" s="28"/>
      <c r="O77" s="53"/>
      <c r="P77" s="28"/>
      <c r="Q77" s="46"/>
      <c r="R77" s="28"/>
      <c r="S77" s="98"/>
      <c r="T77" s="98"/>
      <c r="U77" s="98"/>
      <c r="V77" s="98"/>
      <c r="W77" s="176" t="s">
        <v>86</v>
      </c>
      <c r="X77" s="177">
        <v>1589.09</v>
      </c>
      <c r="Y77" s="109">
        <v>445.18</v>
      </c>
      <c r="Z77" s="116">
        <f t="shared" si="4"/>
        <v>-1143.9099999999999</v>
      </c>
      <c r="AA77" s="270">
        <f t="shared" si="5"/>
        <v>-0.71985224247839952</v>
      </c>
    </row>
    <row r="78" spans="1:31" s="21" customFormat="1">
      <c r="A78" s="161"/>
      <c r="B78" s="95"/>
      <c r="C78" s="30"/>
      <c r="D78" s="15"/>
      <c r="E78" s="30"/>
      <c r="F78" s="15"/>
      <c r="G78" s="30"/>
      <c r="H78" s="15"/>
      <c r="I78" s="42"/>
      <c r="J78" s="16"/>
      <c r="K78" s="42"/>
      <c r="L78" s="16"/>
      <c r="M78" s="42"/>
      <c r="N78" s="28"/>
      <c r="O78" s="53"/>
      <c r="P78" s="28"/>
      <c r="Q78" s="46"/>
      <c r="R78" s="28"/>
      <c r="S78" s="98"/>
      <c r="T78" s="98"/>
      <c r="U78" s="98"/>
      <c r="V78" s="98"/>
      <c r="W78" s="176" t="s">
        <v>87</v>
      </c>
      <c r="X78" s="177">
        <v>271532.96000000002</v>
      </c>
      <c r="Y78" s="109">
        <v>278381.62</v>
      </c>
      <c r="Z78" s="116">
        <f t="shared" si="4"/>
        <v>6848.6599999999744</v>
      </c>
      <c r="AA78" s="270">
        <f t="shared" si="5"/>
        <v>2.5222205068585316E-2</v>
      </c>
    </row>
    <row r="79" spans="1:31" s="14" customFormat="1">
      <c r="A79" s="161"/>
      <c r="B79" s="95"/>
      <c r="C79" s="30"/>
      <c r="D79" s="15"/>
      <c r="E79" s="30"/>
      <c r="F79" s="15"/>
      <c r="G79" s="30"/>
      <c r="H79" s="15"/>
      <c r="I79" s="42"/>
      <c r="J79" s="16"/>
      <c r="K79" s="42"/>
      <c r="L79" s="16"/>
      <c r="M79" s="42"/>
      <c r="N79" s="28"/>
      <c r="O79" s="53"/>
      <c r="P79" s="28"/>
      <c r="Q79" s="46"/>
      <c r="R79" s="28"/>
      <c r="S79" s="98"/>
      <c r="T79" s="98"/>
      <c r="U79" s="98"/>
      <c r="V79" s="98"/>
      <c r="W79" s="176" t="s">
        <v>88</v>
      </c>
      <c r="X79" s="177">
        <v>198.25</v>
      </c>
      <c r="Y79" s="109">
        <v>13727.56</v>
      </c>
      <c r="Z79" s="116">
        <f t="shared" si="4"/>
        <v>13529.31</v>
      </c>
      <c r="AA79" s="270">
        <f t="shared" si="5"/>
        <v>68.243682219419924</v>
      </c>
    </row>
    <row r="80" spans="1:31" s="21" customFormat="1">
      <c r="A80" s="161"/>
      <c r="B80" s="95"/>
      <c r="C80" s="30"/>
      <c r="D80" s="15"/>
      <c r="E80" s="30"/>
      <c r="F80" s="15"/>
      <c r="G80" s="30"/>
      <c r="H80" s="15"/>
      <c r="I80" s="42"/>
      <c r="J80" s="16"/>
      <c r="K80" s="42"/>
      <c r="L80" s="16"/>
      <c r="M80" s="42"/>
      <c r="N80" s="28"/>
      <c r="O80" s="53"/>
      <c r="P80" s="28"/>
      <c r="Q80" s="46"/>
      <c r="R80" s="28"/>
      <c r="S80" s="98"/>
      <c r="T80" s="98"/>
      <c r="U80" s="98"/>
      <c r="V80" s="98"/>
      <c r="W80" s="176" t="s">
        <v>89</v>
      </c>
      <c r="X80" s="177">
        <v>1678.91</v>
      </c>
      <c r="Y80" s="109">
        <v>4935.75</v>
      </c>
      <c r="Z80" s="116">
        <f t="shared" si="4"/>
        <v>3256.84</v>
      </c>
      <c r="AA80" s="270">
        <f t="shared" si="5"/>
        <v>1.9398538337373652</v>
      </c>
      <c r="AC80" s="154"/>
      <c r="AD80" s="154"/>
      <c r="AE80" s="154"/>
    </row>
    <row r="81" spans="1:29" s="14" customFormat="1">
      <c r="A81" s="161"/>
      <c r="B81" s="95"/>
      <c r="C81" s="30"/>
      <c r="D81" s="15"/>
      <c r="E81" s="30"/>
      <c r="F81" s="15"/>
      <c r="G81" s="30"/>
      <c r="H81" s="15"/>
      <c r="I81" s="42"/>
      <c r="J81" s="16"/>
      <c r="K81" s="42"/>
      <c r="L81" s="16"/>
      <c r="M81" s="42"/>
      <c r="N81" s="28"/>
      <c r="O81" s="53"/>
      <c r="P81" s="28"/>
      <c r="Q81" s="46"/>
      <c r="R81" s="28"/>
      <c r="S81" s="98"/>
      <c r="T81" s="98"/>
      <c r="U81" s="98"/>
      <c r="V81" s="98"/>
      <c r="W81" s="176" t="s">
        <v>90</v>
      </c>
      <c r="X81" s="251">
        <v>0</v>
      </c>
      <c r="Y81" s="109" t="s">
        <v>98</v>
      </c>
      <c r="Z81" s="116">
        <f t="shared" si="4"/>
        <v>0</v>
      </c>
      <c r="AA81" s="270" t="e">
        <f t="shared" si="5"/>
        <v>#DIV/0!</v>
      </c>
    </row>
    <row r="82" spans="1:29" s="21" customFormat="1">
      <c r="A82" s="161"/>
      <c r="B82" s="95"/>
      <c r="C82" s="30"/>
      <c r="D82" s="15"/>
      <c r="E82" s="30"/>
      <c r="F82" s="15"/>
      <c r="G82" s="30"/>
      <c r="H82" s="15"/>
      <c r="I82" s="42"/>
      <c r="J82" s="16"/>
      <c r="K82" s="42"/>
      <c r="L82" s="16"/>
      <c r="M82" s="42"/>
      <c r="N82" s="28"/>
      <c r="O82" s="53"/>
      <c r="P82" s="28"/>
      <c r="Q82" s="46"/>
      <c r="R82" s="28"/>
      <c r="S82" s="98"/>
      <c r="T82" s="98"/>
      <c r="U82" s="98"/>
      <c r="V82" s="98"/>
      <c r="W82" s="176" t="s">
        <v>91</v>
      </c>
      <c r="X82" s="251">
        <v>153.88</v>
      </c>
      <c r="Y82" s="109">
        <v>68.849999999999994</v>
      </c>
      <c r="Z82" s="116">
        <f t="shared" si="4"/>
        <v>-85.03</v>
      </c>
      <c r="AA82" s="270">
        <f t="shared" si="5"/>
        <v>-0.55257343384455426</v>
      </c>
      <c r="AC82" s="52"/>
    </row>
    <row r="83" spans="1:29" s="14" customFormat="1">
      <c r="A83" s="161"/>
      <c r="B83" s="95"/>
      <c r="C83" s="30"/>
      <c r="D83" s="15"/>
      <c r="E83" s="30"/>
      <c r="F83" s="15"/>
      <c r="G83" s="30"/>
      <c r="H83" s="15"/>
      <c r="I83" s="42"/>
      <c r="J83" s="16"/>
      <c r="K83" s="42"/>
      <c r="L83" s="16"/>
      <c r="M83" s="42"/>
      <c r="N83" s="28"/>
      <c r="O83" s="53"/>
      <c r="P83" s="28"/>
      <c r="Q83" s="46"/>
      <c r="R83" s="28"/>
      <c r="S83" s="98"/>
      <c r="T83" s="98"/>
      <c r="U83" s="98"/>
      <c r="V83" s="98"/>
      <c r="W83" s="176" t="s">
        <v>92</v>
      </c>
      <c r="X83" s="177">
        <v>323.83</v>
      </c>
      <c r="Y83" s="109">
        <v>673.01</v>
      </c>
      <c r="Z83" s="116">
        <f t="shared" si="4"/>
        <v>349.18</v>
      </c>
      <c r="AA83" s="270">
        <f t="shared" si="5"/>
        <v>1.0782818145323163</v>
      </c>
    </row>
    <row r="84" spans="1:29" s="21" customFormat="1">
      <c r="A84" s="161"/>
      <c r="B84" s="95"/>
      <c r="C84" s="30"/>
      <c r="D84" s="15"/>
      <c r="E84" s="30"/>
      <c r="F84" s="15"/>
      <c r="G84" s="30"/>
      <c r="H84" s="15"/>
      <c r="I84" s="42"/>
      <c r="J84" s="16"/>
      <c r="K84" s="42"/>
      <c r="L84" s="16"/>
      <c r="M84" s="42"/>
      <c r="N84" s="28"/>
      <c r="O84" s="53"/>
      <c r="P84" s="28"/>
      <c r="Q84" s="46"/>
      <c r="R84" s="28"/>
      <c r="S84" s="98"/>
      <c r="T84" s="98"/>
      <c r="U84" s="98"/>
      <c r="V84" s="98"/>
      <c r="W84" s="176" t="s">
        <v>93</v>
      </c>
      <c r="X84" s="251">
        <v>0</v>
      </c>
      <c r="Y84" s="109" t="s">
        <v>98</v>
      </c>
      <c r="Z84" s="116">
        <f t="shared" si="4"/>
        <v>0</v>
      </c>
      <c r="AA84" s="270" t="e">
        <f t="shared" si="5"/>
        <v>#DIV/0!</v>
      </c>
      <c r="AB84" s="140"/>
    </row>
    <row r="85" spans="1:29">
      <c r="A85" s="161"/>
      <c r="B85" s="95"/>
      <c r="C85" s="30"/>
      <c r="D85" s="15"/>
      <c r="E85" s="30"/>
      <c r="F85" s="15"/>
      <c r="G85" s="30"/>
      <c r="H85" s="15"/>
      <c r="I85" s="42"/>
      <c r="J85" s="16"/>
      <c r="K85" s="42"/>
      <c r="L85" s="16"/>
      <c r="M85" s="42"/>
      <c r="N85" s="28"/>
      <c r="O85" s="53"/>
      <c r="P85" s="28"/>
      <c r="Q85" s="46"/>
      <c r="R85" s="28"/>
      <c r="S85" s="98"/>
      <c r="T85" s="98"/>
      <c r="U85" s="98"/>
      <c r="V85" s="98"/>
      <c r="W85" s="176" t="s">
        <v>94</v>
      </c>
      <c r="X85" s="177">
        <v>83804.7</v>
      </c>
      <c r="Y85" s="109">
        <v>62521.27</v>
      </c>
      <c r="Z85" s="116">
        <f t="shared" si="4"/>
        <v>-21283.43</v>
      </c>
      <c r="AA85" s="270">
        <f t="shared" si="5"/>
        <v>-0.25396463444174372</v>
      </c>
      <c r="AB85" s="14"/>
    </row>
    <row r="86" spans="1:29">
      <c r="A86" s="161"/>
      <c r="B86" s="95"/>
      <c r="C86" s="30"/>
      <c r="D86" s="15"/>
      <c r="E86" s="30"/>
      <c r="F86" s="15"/>
      <c r="G86" s="30"/>
      <c r="H86" s="15"/>
      <c r="I86" s="42"/>
      <c r="J86" s="16"/>
      <c r="K86" s="42"/>
      <c r="L86" s="16"/>
      <c r="M86" s="42"/>
      <c r="N86" s="28"/>
      <c r="O86" s="53"/>
      <c r="P86" s="28"/>
      <c r="Q86" s="46"/>
      <c r="R86" s="28"/>
      <c r="S86" s="98"/>
      <c r="T86" s="98"/>
      <c r="U86" s="98"/>
      <c r="V86" s="98"/>
      <c r="W86" s="176" t="s">
        <v>95</v>
      </c>
      <c r="X86" s="177">
        <v>195.89</v>
      </c>
      <c r="Y86" s="109" t="s">
        <v>98</v>
      </c>
      <c r="Z86" s="116">
        <f t="shared" si="4"/>
        <v>-195.89</v>
      </c>
      <c r="AA86" s="270">
        <f t="shared" si="5"/>
        <v>-1</v>
      </c>
    </row>
    <row r="87" spans="1:29">
      <c r="A87" s="161"/>
      <c r="B87" s="95"/>
      <c r="C87" s="30"/>
      <c r="D87" s="15"/>
      <c r="E87" s="30"/>
      <c r="F87" s="15"/>
      <c r="G87" s="30"/>
      <c r="H87" s="15"/>
      <c r="I87" s="42"/>
      <c r="J87" s="16"/>
      <c r="K87" s="42"/>
      <c r="L87" s="16"/>
      <c r="M87" s="42"/>
      <c r="N87" s="28"/>
      <c r="O87" s="53"/>
      <c r="P87" s="28"/>
      <c r="Q87" s="46"/>
      <c r="R87" s="28"/>
      <c r="S87" s="98"/>
      <c r="T87" s="98"/>
      <c r="U87" s="98"/>
      <c r="V87" s="98"/>
      <c r="W87" s="176" t="s">
        <v>96</v>
      </c>
      <c r="X87" s="251">
        <v>0</v>
      </c>
      <c r="Y87" s="109" t="s">
        <v>98</v>
      </c>
      <c r="Z87" s="116">
        <f t="shared" si="4"/>
        <v>0</v>
      </c>
      <c r="AA87" s="270" t="e">
        <f t="shared" si="5"/>
        <v>#DIV/0!</v>
      </c>
      <c r="AC87" s="108"/>
    </row>
    <row r="88" spans="1:29">
      <c r="A88" s="161"/>
      <c r="B88" s="95"/>
      <c r="C88" s="30"/>
      <c r="D88" s="15"/>
      <c r="E88" s="30"/>
      <c r="F88" s="15"/>
      <c r="G88" s="30"/>
      <c r="H88" s="15"/>
      <c r="I88" s="42"/>
      <c r="J88" s="16"/>
      <c r="K88" s="42"/>
      <c r="L88" s="16"/>
      <c r="M88" s="42"/>
      <c r="N88" s="28"/>
      <c r="O88" s="53"/>
      <c r="P88" s="28"/>
      <c r="Q88" s="46"/>
      <c r="R88" s="28"/>
      <c r="S88" s="98"/>
      <c r="T88" s="98"/>
      <c r="U88" s="98"/>
      <c r="V88" s="98"/>
      <c r="W88" s="176" t="s">
        <v>97</v>
      </c>
      <c r="X88" s="177">
        <v>0</v>
      </c>
      <c r="Y88" s="109" t="s">
        <v>98</v>
      </c>
      <c r="Z88" s="116">
        <f t="shared" si="4"/>
        <v>0</v>
      </c>
      <c r="AA88" s="270" t="e">
        <f t="shared" si="5"/>
        <v>#DIV/0!</v>
      </c>
    </row>
    <row r="89" spans="1:29">
      <c r="A89" s="95"/>
      <c r="B89" s="93"/>
      <c r="C89" s="28"/>
      <c r="D89" s="17"/>
      <c r="E89" s="28"/>
      <c r="F89" s="17"/>
      <c r="G89" s="28"/>
      <c r="H89" s="17"/>
      <c r="I89" s="40"/>
      <c r="J89" s="18"/>
      <c r="K89" s="40"/>
      <c r="L89" s="18"/>
      <c r="M89" s="40"/>
      <c r="N89" s="28"/>
      <c r="O89" s="53"/>
      <c r="P89" s="28"/>
      <c r="Q89" s="46"/>
      <c r="R89" s="28"/>
      <c r="S89" s="98"/>
      <c r="T89" s="98"/>
      <c r="U89" s="98"/>
      <c r="V89" s="98"/>
      <c r="W89" s="163"/>
      <c r="X89" s="114"/>
      <c r="Y89" s="109"/>
      <c r="Z89" s="116"/>
      <c r="AA89" s="270"/>
      <c r="AC89" s="103"/>
    </row>
    <row r="90" spans="1:29" s="262" customFormat="1" ht="15.6">
      <c r="A90" s="258" t="s">
        <v>4</v>
      </c>
      <c r="B90" s="258" t="s">
        <v>7</v>
      </c>
      <c r="C90" s="167">
        <v>279919.8</v>
      </c>
      <c r="D90" s="259">
        <v>322190.08000000002</v>
      </c>
      <c r="E90" s="167">
        <v>370433.01</v>
      </c>
      <c r="F90" s="259">
        <v>499778.48</v>
      </c>
      <c r="G90" s="167">
        <v>415064.23</v>
      </c>
      <c r="H90" s="259">
        <v>495425.76</v>
      </c>
      <c r="I90" s="260">
        <v>468445.31</v>
      </c>
      <c r="J90" s="261">
        <v>444126.83</v>
      </c>
      <c r="K90" s="260">
        <v>420422.17</v>
      </c>
      <c r="L90" s="261">
        <v>483722.1</v>
      </c>
      <c r="M90" s="260">
        <v>510061.85</v>
      </c>
      <c r="N90" s="167">
        <f>SUM(M90-L90)</f>
        <v>26339.75</v>
      </c>
      <c r="O90" s="168">
        <v>562066.14</v>
      </c>
      <c r="P90" s="167">
        <f>SUM(O90-M90)</f>
        <v>52004.290000000037</v>
      </c>
      <c r="Q90" s="169">
        <v>557367.94999999995</v>
      </c>
      <c r="R90" s="167">
        <f>SUM(Q90-O90)</f>
        <v>-4698.1900000000605</v>
      </c>
      <c r="S90" s="170">
        <v>649123.64</v>
      </c>
      <c r="T90" s="170">
        <v>571966.5</v>
      </c>
      <c r="U90" s="170">
        <v>584911.54</v>
      </c>
      <c r="V90" s="170">
        <v>538601.65</v>
      </c>
      <c r="W90" s="252"/>
      <c r="X90" s="253">
        <v>726462.49</v>
      </c>
      <c r="Y90" s="254">
        <v>785475.88</v>
      </c>
      <c r="Z90" s="255">
        <f>IF(Y90=0,"",Y90-X90)</f>
        <v>59013.390000000014</v>
      </c>
      <c r="AA90" s="268">
        <f>Z90/X90</f>
        <v>8.1233912022078414E-2</v>
      </c>
    </row>
    <row r="91" spans="1:29">
      <c r="A91" s="161"/>
      <c r="B91" s="95"/>
      <c r="C91" s="30"/>
      <c r="D91" s="15"/>
      <c r="E91" s="30"/>
      <c r="F91" s="15"/>
      <c r="G91" s="30"/>
      <c r="H91" s="15"/>
      <c r="I91" s="42"/>
      <c r="J91" s="16"/>
      <c r="K91" s="42"/>
      <c r="L91" s="16"/>
      <c r="M91" s="42"/>
      <c r="N91" s="28"/>
      <c r="O91" s="53"/>
      <c r="P91" s="28"/>
      <c r="Q91" s="46"/>
      <c r="R91" s="28"/>
      <c r="S91" s="98"/>
      <c r="T91" s="98"/>
      <c r="U91" s="98"/>
      <c r="V91" s="98"/>
      <c r="W91" s="176" t="s">
        <v>75</v>
      </c>
      <c r="X91" s="177">
        <v>169837.74</v>
      </c>
      <c r="Y91" s="109">
        <v>156406.87</v>
      </c>
      <c r="Z91" s="116">
        <f t="shared" ref="Z91:Z113" si="6">IF(Y91=0,"",Y91-X91)</f>
        <v>-13430.869999999995</v>
      </c>
      <c r="AA91" s="270">
        <f t="shared" ref="AA91:AA112" si="7">Z91/X91</f>
        <v>-7.9080597751712875E-2</v>
      </c>
    </row>
    <row r="92" spans="1:29">
      <c r="A92" s="161"/>
      <c r="B92" s="95"/>
      <c r="C92" s="30"/>
      <c r="D92" s="15"/>
      <c r="E92" s="30"/>
      <c r="F92" s="15"/>
      <c r="G92" s="30"/>
      <c r="H92" s="15"/>
      <c r="I92" s="42"/>
      <c r="J92" s="16"/>
      <c r="K92" s="42"/>
      <c r="L92" s="16"/>
      <c r="M92" s="42"/>
      <c r="N92" s="28"/>
      <c r="O92" s="53"/>
      <c r="P92" s="28"/>
      <c r="Q92" s="46"/>
      <c r="R92" s="28"/>
      <c r="S92" s="98"/>
      <c r="T92" s="98"/>
      <c r="U92" s="98"/>
      <c r="V92" s="98"/>
      <c r="W92" s="176" t="s">
        <v>76</v>
      </c>
      <c r="X92" s="177">
        <v>14317.77</v>
      </c>
      <c r="Y92" s="109">
        <v>10735.27</v>
      </c>
      <c r="Z92" s="116">
        <f t="shared" si="6"/>
        <v>-3582.5</v>
      </c>
      <c r="AA92" s="270">
        <f t="shared" si="7"/>
        <v>-0.25021354582452432</v>
      </c>
    </row>
    <row r="93" spans="1:29">
      <c r="A93" s="161"/>
      <c r="B93" s="95"/>
      <c r="C93" s="30"/>
      <c r="D93" s="15"/>
      <c r="E93" s="30"/>
      <c r="F93" s="15"/>
      <c r="G93" s="30"/>
      <c r="H93" s="15"/>
      <c r="I93" s="42"/>
      <c r="J93" s="16"/>
      <c r="K93" s="42"/>
      <c r="L93" s="16"/>
      <c r="M93" s="42"/>
      <c r="N93" s="28"/>
      <c r="O93" s="53"/>
      <c r="P93" s="28"/>
      <c r="Q93" s="46"/>
      <c r="R93" s="28"/>
      <c r="S93" s="98"/>
      <c r="T93" s="98"/>
      <c r="U93" s="98"/>
      <c r="V93" s="98"/>
      <c r="W93" s="176" t="s">
        <v>77</v>
      </c>
      <c r="X93" s="177">
        <v>122539.64</v>
      </c>
      <c r="Y93" s="109">
        <v>171915.24</v>
      </c>
      <c r="Z93" s="116">
        <f t="shared" si="6"/>
        <v>49375.599999999991</v>
      </c>
      <c r="AA93" s="270">
        <f t="shared" si="7"/>
        <v>0.40293573573416724</v>
      </c>
    </row>
    <row r="94" spans="1:29">
      <c r="A94" s="161"/>
      <c r="B94" s="95"/>
      <c r="C94" s="30"/>
      <c r="D94" s="15"/>
      <c r="E94" s="30"/>
      <c r="F94" s="15"/>
      <c r="G94" s="30"/>
      <c r="H94" s="15"/>
      <c r="I94" s="42"/>
      <c r="J94" s="16"/>
      <c r="K94" s="42"/>
      <c r="L94" s="16"/>
      <c r="M94" s="42"/>
      <c r="N94" s="28"/>
      <c r="O94" s="53"/>
      <c r="P94" s="28"/>
      <c r="Q94" s="46"/>
      <c r="R94" s="28"/>
      <c r="S94" s="98"/>
      <c r="T94" s="98"/>
      <c r="U94" s="98"/>
      <c r="V94" s="98"/>
      <c r="W94" s="176" t="s">
        <v>78</v>
      </c>
      <c r="X94" s="177">
        <v>21118.27</v>
      </c>
      <c r="Y94" s="109">
        <v>19859.2</v>
      </c>
      <c r="Z94" s="116">
        <f t="shared" si="6"/>
        <v>-1259.0699999999997</v>
      </c>
      <c r="AA94" s="270">
        <f t="shared" si="7"/>
        <v>-5.9619940459137974E-2</v>
      </c>
    </row>
    <row r="95" spans="1:29">
      <c r="A95" s="161"/>
      <c r="B95" s="95"/>
      <c r="C95" s="30"/>
      <c r="D95" s="15"/>
      <c r="E95" s="30"/>
      <c r="F95" s="15"/>
      <c r="G95" s="30"/>
      <c r="H95" s="15"/>
      <c r="I95" s="42"/>
      <c r="J95" s="16"/>
      <c r="K95" s="42"/>
      <c r="L95" s="16"/>
      <c r="M95" s="42"/>
      <c r="N95" s="28"/>
      <c r="O95" s="53"/>
      <c r="P95" s="28"/>
      <c r="Q95" s="46"/>
      <c r="R95" s="28"/>
      <c r="S95" s="98"/>
      <c r="T95" s="98"/>
      <c r="U95" s="98"/>
      <c r="V95" s="98"/>
      <c r="W95" s="176" t="s">
        <v>79</v>
      </c>
      <c r="X95" s="177">
        <v>117580.28</v>
      </c>
      <c r="Y95" s="109">
        <v>141855.76999999999</v>
      </c>
      <c r="Z95" s="116">
        <f t="shared" si="6"/>
        <v>24275.489999999991</v>
      </c>
      <c r="AA95" s="270">
        <f t="shared" si="7"/>
        <v>0.20645885517537457</v>
      </c>
    </row>
    <row r="96" spans="1:29">
      <c r="A96" s="161"/>
      <c r="B96" s="95"/>
      <c r="C96" s="30"/>
      <c r="D96" s="15"/>
      <c r="E96" s="30"/>
      <c r="F96" s="15"/>
      <c r="G96" s="30"/>
      <c r="H96" s="15"/>
      <c r="I96" s="42"/>
      <c r="J96" s="16"/>
      <c r="K96" s="42"/>
      <c r="L96" s="16"/>
      <c r="M96" s="42"/>
      <c r="N96" s="28"/>
      <c r="O96" s="53"/>
      <c r="P96" s="28"/>
      <c r="Q96" s="46"/>
      <c r="R96" s="28"/>
      <c r="S96" s="98"/>
      <c r="T96" s="98"/>
      <c r="U96" s="98"/>
      <c r="V96" s="98"/>
      <c r="W96" s="176" t="s">
        <v>80</v>
      </c>
      <c r="X96" s="177">
        <v>560.9</v>
      </c>
      <c r="Y96" s="109">
        <v>1173.1300000000001</v>
      </c>
      <c r="Z96" s="116">
        <f t="shared" si="6"/>
        <v>612.23000000000013</v>
      </c>
      <c r="AA96" s="270">
        <f t="shared" si="7"/>
        <v>1.0915136387947943</v>
      </c>
    </row>
    <row r="97" spans="1:27">
      <c r="A97" s="161"/>
      <c r="B97" s="95"/>
      <c r="C97" s="30"/>
      <c r="D97" s="15"/>
      <c r="E97" s="30"/>
      <c r="F97" s="15"/>
      <c r="G97" s="30"/>
      <c r="H97" s="15"/>
      <c r="I97" s="42"/>
      <c r="J97" s="16"/>
      <c r="K97" s="42"/>
      <c r="L97" s="16"/>
      <c r="M97" s="42"/>
      <c r="N97" s="28"/>
      <c r="O97" s="53"/>
      <c r="P97" s="28"/>
      <c r="Q97" s="46"/>
      <c r="R97" s="28"/>
      <c r="S97" s="98"/>
      <c r="T97" s="98"/>
      <c r="U97" s="98"/>
      <c r="V97" s="98"/>
      <c r="W97" s="176" t="s">
        <v>81</v>
      </c>
      <c r="X97" s="177">
        <v>4004.55</v>
      </c>
      <c r="Y97" s="109">
        <v>4384.51</v>
      </c>
      <c r="Z97" s="116">
        <f t="shared" si="6"/>
        <v>379.96000000000004</v>
      </c>
      <c r="AA97" s="270">
        <f t="shared" si="7"/>
        <v>9.4882071643505511E-2</v>
      </c>
    </row>
    <row r="98" spans="1:27">
      <c r="A98" s="161"/>
      <c r="B98" s="95"/>
      <c r="C98" s="30"/>
      <c r="D98" s="15"/>
      <c r="E98" s="30"/>
      <c r="F98" s="15"/>
      <c r="G98" s="30"/>
      <c r="H98" s="15"/>
      <c r="I98" s="42"/>
      <c r="J98" s="16"/>
      <c r="K98" s="42"/>
      <c r="L98" s="16"/>
      <c r="M98" s="42"/>
      <c r="N98" s="28"/>
      <c r="O98" s="53"/>
      <c r="P98" s="28"/>
      <c r="Q98" s="46"/>
      <c r="R98" s="28"/>
      <c r="S98" s="98"/>
      <c r="T98" s="98"/>
      <c r="U98" s="98"/>
      <c r="V98" s="98"/>
      <c r="W98" s="176" t="s">
        <v>82</v>
      </c>
      <c r="X98" s="177">
        <v>2473.5500000000002</v>
      </c>
      <c r="Y98" s="109">
        <v>2819.29</v>
      </c>
      <c r="Z98" s="116">
        <f t="shared" si="6"/>
        <v>345.73999999999978</v>
      </c>
      <c r="AA98" s="270">
        <f t="shared" si="7"/>
        <v>0.13977481756988933</v>
      </c>
    </row>
    <row r="99" spans="1:27">
      <c r="A99" s="161"/>
      <c r="B99" s="95"/>
      <c r="C99" s="30"/>
      <c r="D99" s="15"/>
      <c r="E99" s="30"/>
      <c r="F99" s="15"/>
      <c r="G99" s="30"/>
      <c r="H99" s="15"/>
      <c r="I99" s="42"/>
      <c r="J99" s="16"/>
      <c r="K99" s="42"/>
      <c r="L99" s="16"/>
      <c r="M99" s="42"/>
      <c r="N99" s="28"/>
      <c r="O99" s="53"/>
      <c r="P99" s="28"/>
      <c r="Q99" s="46"/>
      <c r="R99" s="28"/>
      <c r="S99" s="98"/>
      <c r="T99" s="98"/>
      <c r="U99" s="98"/>
      <c r="V99" s="98"/>
      <c r="W99" s="176" t="s">
        <v>83</v>
      </c>
      <c r="X99" s="177">
        <v>4423.74</v>
      </c>
      <c r="Y99" s="109">
        <v>3797.76</v>
      </c>
      <c r="Z99" s="116">
        <f t="shared" si="6"/>
        <v>-625.97999999999956</v>
      </c>
      <c r="AA99" s="270">
        <f t="shared" si="7"/>
        <v>-0.14150469964328816</v>
      </c>
    </row>
    <row r="100" spans="1:27">
      <c r="A100" s="161"/>
      <c r="B100" s="95"/>
      <c r="C100" s="30"/>
      <c r="D100" s="15"/>
      <c r="E100" s="30"/>
      <c r="F100" s="15"/>
      <c r="G100" s="30"/>
      <c r="H100" s="15"/>
      <c r="I100" s="42"/>
      <c r="J100" s="16"/>
      <c r="K100" s="42"/>
      <c r="L100" s="16"/>
      <c r="M100" s="42"/>
      <c r="N100" s="28"/>
      <c r="O100" s="53"/>
      <c r="P100" s="28"/>
      <c r="Q100" s="46"/>
      <c r="R100" s="28"/>
      <c r="S100" s="98"/>
      <c r="T100" s="98"/>
      <c r="U100" s="98"/>
      <c r="V100" s="98"/>
      <c r="W100" s="176" t="s">
        <v>84</v>
      </c>
      <c r="X100" s="177">
        <v>280.14</v>
      </c>
      <c r="Y100" s="109">
        <v>206.88</v>
      </c>
      <c r="Z100" s="116">
        <f t="shared" si="6"/>
        <v>-73.259999999999991</v>
      </c>
      <c r="AA100" s="270">
        <f t="shared" si="7"/>
        <v>-0.26151210109231099</v>
      </c>
    </row>
    <row r="101" spans="1:27">
      <c r="A101" s="161"/>
      <c r="B101" s="95"/>
      <c r="C101" s="30"/>
      <c r="D101" s="15"/>
      <c r="E101" s="30"/>
      <c r="F101" s="15"/>
      <c r="G101" s="30"/>
      <c r="H101" s="15"/>
      <c r="I101" s="42"/>
      <c r="J101" s="16"/>
      <c r="K101" s="42"/>
      <c r="L101" s="16"/>
      <c r="M101" s="42"/>
      <c r="N101" s="28"/>
      <c r="O101" s="53"/>
      <c r="P101" s="28"/>
      <c r="Q101" s="46"/>
      <c r="R101" s="28"/>
      <c r="S101" s="98"/>
      <c r="T101" s="98"/>
      <c r="U101" s="98"/>
      <c r="V101" s="98"/>
      <c r="W101" s="176" t="s">
        <v>85</v>
      </c>
      <c r="X101" s="177">
        <v>229.48</v>
      </c>
      <c r="Y101" s="109">
        <v>111.63</v>
      </c>
      <c r="Z101" s="116">
        <f t="shared" si="6"/>
        <v>-117.85</v>
      </c>
      <c r="AA101" s="270">
        <f t="shared" si="7"/>
        <v>-0.51355237929231301</v>
      </c>
    </row>
    <row r="102" spans="1:27">
      <c r="A102" s="161"/>
      <c r="B102" s="95"/>
      <c r="C102" s="30"/>
      <c r="D102" s="15"/>
      <c r="E102" s="30"/>
      <c r="F102" s="15"/>
      <c r="G102" s="30"/>
      <c r="H102" s="15"/>
      <c r="I102" s="42"/>
      <c r="J102" s="16"/>
      <c r="K102" s="42"/>
      <c r="L102" s="16"/>
      <c r="M102" s="42"/>
      <c r="N102" s="28"/>
      <c r="O102" s="53"/>
      <c r="P102" s="28"/>
      <c r="Q102" s="46"/>
      <c r="R102" s="28"/>
      <c r="S102" s="98"/>
      <c r="T102" s="98"/>
      <c r="U102" s="98"/>
      <c r="V102" s="98"/>
      <c r="W102" s="176" t="s">
        <v>86</v>
      </c>
      <c r="X102" s="177">
        <v>1976.99</v>
      </c>
      <c r="Y102" s="109">
        <v>4169.04</v>
      </c>
      <c r="Z102" s="116">
        <f t="shared" si="6"/>
        <v>2192.0500000000002</v>
      </c>
      <c r="AA102" s="270">
        <f t="shared" si="7"/>
        <v>1.1087815315201393</v>
      </c>
    </row>
    <row r="103" spans="1:27">
      <c r="A103" s="161"/>
      <c r="B103" s="95"/>
      <c r="C103" s="30"/>
      <c r="D103" s="15"/>
      <c r="E103" s="30"/>
      <c r="F103" s="15"/>
      <c r="G103" s="30"/>
      <c r="H103" s="15"/>
      <c r="I103" s="42"/>
      <c r="J103" s="16"/>
      <c r="K103" s="42"/>
      <c r="L103" s="16"/>
      <c r="M103" s="42"/>
      <c r="N103" s="28"/>
      <c r="O103" s="53"/>
      <c r="P103" s="28"/>
      <c r="Q103" s="46"/>
      <c r="R103" s="28"/>
      <c r="S103" s="98"/>
      <c r="T103" s="98"/>
      <c r="U103" s="98"/>
      <c r="V103" s="98"/>
      <c r="W103" s="176" t="s">
        <v>87</v>
      </c>
      <c r="X103" s="177">
        <v>209241.89</v>
      </c>
      <c r="Y103" s="109">
        <v>204214.86</v>
      </c>
      <c r="Z103" s="116">
        <f t="shared" si="6"/>
        <v>-5027.0300000000279</v>
      </c>
      <c r="AA103" s="270">
        <f t="shared" si="7"/>
        <v>-2.4024969378741646E-2</v>
      </c>
    </row>
    <row r="104" spans="1:27">
      <c r="A104" s="161"/>
      <c r="B104" s="95"/>
      <c r="C104" s="30"/>
      <c r="D104" s="15"/>
      <c r="E104" s="30"/>
      <c r="F104" s="15"/>
      <c r="G104" s="30"/>
      <c r="H104" s="15"/>
      <c r="I104" s="42"/>
      <c r="J104" s="16"/>
      <c r="K104" s="42"/>
      <c r="L104" s="16"/>
      <c r="M104" s="42"/>
      <c r="N104" s="28"/>
      <c r="O104" s="53"/>
      <c r="P104" s="28"/>
      <c r="Q104" s="46"/>
      <c r="R104" s="28"/>
      <c r="S104" s="98"/>
      <c r="T104" s="98"/>
      <c r="U104" s="98"/>
      <c r="V104" s="98"/>
      <c r="W104" s="176" t="s">
        <v>88</v>
      </c>
      <c r="X104" s="177">
        <v>230.89</v>
      </c>
      <c r="Y104" s="109">
        <v>9838.43</v>
      </c>
      <c r="Z104" s="116">
        <f t="shared" si="6"/>
        <v>9607.5400000000009</v>
      </c>
      <c r="AA104" s="270">
        <f t="shared" si="7"/>
        <v>41.610896963922222</v>
      </c>
    </row>
    <row r="105" spans="1:27">
      <c r="A105" s="161"/>
      <c r="B105" s="95"/>
      <c r="C105" s="30"/>
      <c r="D105" s="15"/>
      <c r="E105" s="30"/>
      <c r="F105" s="15"/>
      <c r="G105" s="30"/>
      <c r="H105" s="15"/>
      <c r="I105" s="42"/>
      <c r="J105" s="16"/>
      <c r="K105" s="42"/>
      <c r="L105" s="16"/>
      <c r="M105" s="42"/>
      <c r="N105" s="28"/>
      <c r="O105" s="53"/>
      <c r="P105" s="28"/>
      <c r="Q105" s="46"/>
      <c r="R105" s="28"/>
      <c r="S105" s="98"/>
      <c r="T105" s="98"/>
      <c r="U105" s="98"/>
      <c r="V105" s="98"/>
      <c r="W105" s="176" t="s">
        <v>89</v>
      </c>
      <c r="X105" s="177">
        <v>2088.9699999999998</v>
      </c>
      <c r="Y105" s="109">
        <v>4463.66</v>
      </c>
      <c r="Z105" s="116">
        <f t="shared" si="6"/>
        <v>2374.69</v>
      </c>
      <c r="AA105" s="270">
        <f t="shared" si="7"/>
        <v>1.136775540098709</v>
      </c>
    </row>
    <row r="106" spans="1:27">
      <c r="A106" s="161"/>
      <c r="B106" s="95"/>
      <c r="C106" s="30"/>
      <c r="D106" s="15"/>
      <c r="E106" s="30"/>
      <c r="F106" s="15"/>
      <c r="G106" s="30"/>
      <c r="H106" s="15"/>
      <c r="I106" s="42"/>
      <c r="J106" s="16"/>
      <c r="K106" s="42"/>
      <c r="L106" s="16"/>
      <c r="M106" s="42"/>
      <c r="N106" s="28"/>
      <c r="O106" s="53"/>
      <c r="P106" s="28"/>
      <c r="Q106" s="46"/>
      <c r="R106" s="28"/>
      <c r="S106" s="98"/>
      <c r="T106" s="98"/>
      <c r="U106" s="98"/>
      <c r="V106" s="98"/>
      <c r="W106" s="176" t="s">
        <v>90</v>
      </c>
      <c r="X106" s="251">
        <v>0</v>
      </c>
      <c r="Y106" s="109">
        <v>0.3</v>
      </c>
      <c r="Z106" s="116">
        <f t="shared" si="6"/>
        <v>0.3</v>
      </c>
      <c r="AA106" s="270" t="e">
        <f t="shared" si="7"/>
        <v>#DIV/0!</v>
      </c>
    </row>
    <row r="107" spans="1:27">
      <c r="A107" s="161"/>
      <c r="B107" s="95"/>
      <c r="C107" s="30"/>
      <c r="D107" s="15"/>
      <c r="E107" s="30"/>
      <c r="F107" s="15"/>
      <c r="G107" s="30"/>
      <c r="H107" s="15"/>
      <c r="I107" s="42"/>
      <c r="J107" s="16"/>
      <c r="K107" s="42"/>
      <c r="L107" s="16"/>
      <c r="M107" s="42"/>
      <c r="N107" s="28"/>
      <c r="O107" s="53"/>
      <c r="P107" s="28"/>
      <c r="Q107" s="46"/>
      <c r="R107" s="28"/>
      <c r="S107" s="98"/>
      <c r="T107" s="98"/>
      <c r="U107" s="98"/>
      <c r="V107" s="98"/>
      <c r="W107" s="176" t="s">
        <v>91</v>
      </c>
      <c r="X107" s="251">
        <v>0</v>
      </c>
      <c r="Y107" s="109">
        <v>0</v>
      </c>
      <c r="Z107" s="116" t="str">
        <f t="shared" si="6"/>
        <v/>
      </c>
      <c r="AA107" s="270" t="e">
        <f t="shared" si="7"/>
        <v>#VALUE!</v>
      </c>
    </row>
    <row r="108" spans="1:27">
      <c r="A108" s="161"/>
      <c r="B108" s="95"/>
      <c r="C108" s="30"/>
      <c r="D108" s="15"/>
      <c r="E108" s="30"/>
      <c r="F108" s="15"/>
      <c r="G108" s="30"/>
      <c r="H108" s="15"/>
      <c r="I108" s="42"/>
      <c r="J108" s="16"/>
      <c r="K108" s="42"/>
      <c r="L108" s="16"/>
      <c r="M108" s="42"/>
      <c r="N108" s="28"/>
      <c r="O108" s="53"/>
      <c r="P108" s="28"/>
      <c r="Q108" s="46"/>
      <c r="R108" s="28"/>
      <c r="S108" s="98"/>
      <c r="T108" s="98"/>
      <c r="U108" s="98"/>
      <c r="V108" s="98"/>
      <c r="W108" s="176" t="s">
        <v>92</v>
      </c>
      <c r="X108" s="177">
        <v>8.83</v>
      </c>
      <c r="Y108" s="109">
        <v>269.74</v>
      </c>
      <c r="Z108" s="116">
        <f t="shared" si="6"/>
        <v>260.91000000000003</v>
      </c>
      <c r="AA108" s="270">
        <f t="shared" si="7"/>
        <v>29.548131370328427</v>
      </c>
    </row>
    <row r="109" spans="1:27">
      <c r="A109" s="161"/>
      <c r="B109" s="95"/>
      <c r="C109" s="30"/>
      <c r="D109" s="15"/>
      <c r="E109" s="30"/>
      <c r="F109" s="15"/>
      <c r="G109" s="30"/>
      <c r="H109" s="15"/>
      <c r="I109" s="42"/>
      <c r="J109" s="16"/>
      <c r="K109" s="42"/>
      <c r="L109" s="16"/>
      <c r="M109" s="42"/>
      <c r="N109" s="28"/>
      <c r="O109" s="53"/>
      <c r="P109" s="28"/>
      <c r="Q109" s="46"/>
      <c r="R109" s="28"/>
      <c r="S109" s="98"/>
      <c r="T109" s="98"/>
      <c r="U109" s="98"/>
      <c r="V109" s="98"/>
      <c r="W109" s="176" t="s">
        <v>93</v>
      </c>
      <c r="X109" s="251">
        <v>0</v>
      </c>
      <c r="Y109" s="109">
        <v>0</v>
      </c>
      <c r="Z109" s="116" t="str">
        <f t="shared" si="6"/>
        <v/>
      </c>
      <c r="AA109" s="270" t="e">
        <f t="shared" si="7"/>
        <v>#VALUE!</v>
      </c>
    </row>
    <row r="110" spans="1:27">
      <c r="A110" s="161"/>
      <c r="B110" s="95"/>
      <c r="C110" s="30"/>
      <c r="D110" s="15"/>
      <c r="E110" s="30"/>
      <c r="F110" s="15"/>
      <c r="G110" s="30"/>
      <c r="H110" s="15"/>
      <c r="I110" s="42"/>
      <c r="J110" s="16"/>
      <c r="K110" s="42"/>
      <c r="L110" s="16"/>
      <c r="M110" s="42"/>
      <c r="N110" s="28"/>
      <c r="O110" s="53"/>
      <c r="P110" s="28"/>
      <c r="Q110" s="46"/>
      <c r="R110" s="28"/>
      <c r="S110" s="98"/>
      <c r="T110" s="98"/>
      <c r="U110" s="98"/>
      <c r="V110" s="98"/>
      <c r="W110" s="176" t="s">
        <v>94</v>
      </c>
      <c r="X110" s="177">
        <v>62974.32</v>
      </c>
      <c r="Y110" s="109">
        <v>57386.92</v>
      </c>
      <c r="Z110" s="116">
        <f t="shared" si="6"/>
        <v>-5587.4000000000015</v>
      </c>
      <c r="AA110" s="270">
        <f t="shared" si="7"/>
        <v>-8.8725054911271792E-2</v>
      </c>
    </row>
    <row r="111" spans="1:27">
      <c r="A111" s="161"/>
      <c r="B111" s="95"/>
      <c r="C111" s="30"/>
      <c r="D111" s="15"/>
      <c r="E111" s="30"/>
      <c r="F111" s="15"/>
      <c r="G111" s="30"/>
      <c r="H111" s="15"/>
      <c r="I111" s="42"/>
      <c r="J111" s="16"/>
      <c r="K111" s="42"/>
      <c r="L111" s="16"/>
      <c r="M111" s="42"/>
      <c r="N111" s="28"/>
      <c r="O111" s="53"/>
      <c r="P111" s="28"/>
      <c r="Q111" s="46"/>
      <c r="R111" s="28"/>
      <c r="S111" s="98"/>
      <c r="T111" s="98"/>
      <c r="U111" s="98"/>
      <c r="V111" s="98"/>
      <c r="W111" s="176" t="s">
        <v>95</v>
      </c>
      <c r="X111" s="177">
        <v>195.89</v>
      </c>
      <c r="Y111" s="109">
        <v>0</v>
      </c>
      <c r="Z111" s="116" t="str">
        <f t="shared" si="6"/>
        <v/>
      </c>
      <c r="AA111" s="270" t="e">
        <f t="shared" si="7"/>
        <v>#VALUE!</v>
      </c>
    </row>
    <row r="112" spans="1:27">
      <c r="A112" s="161"/>
      <c r="B112" s="95"/>
      <c r="C112" s="30"/>
      <c r="D112" s="15"/>
      <c r="E112" s="30"/>
      <c r="F112" s="15"/>
      <c r="G112" s="30"/>
      <c r="H112" s="15"/>
      <c r="I112" s="42"/>
      <c r="J112" s="16"/>
      <c r="K112" s="42"/>
      <c r="L112" s="16"/>
      <c r="M112" s="42"/>
      <c r="N112" s="28"/>
      <c r="O112" s="53"/>
      <c r="P112" s="28"/>
      <c r="Q112" s="46"/>
      <c r="R112" s="28"/>
      <c r="S112" s="98"/>
      <c r="T112" s="98"/>
      <c r="U112" s="98"/>
      <c r="V112" s="98"/>
      <c r="W112" s="176" t="s">
        <v>96</v>
      </c>
      <c r="X112" s="251">
        <v>0</v>
      </c>
      <c r="Y112" s="109">
        <v>0</v>
      </c>
      <c r="Z112" s="116" t="str">
        <f t="shared" si="6"/>
        <v/>
      </c>
      <c r="AA112" s="270" t="e">
        <f t="shared" si="7"/>
        <v>#VALUE!</v>
      </c>
    </row>
    <row r="113" spans="1:27">
      <c r="A113" s="161"/>
      <c r="B113" s="95"/>
      <c r="C113" s="30"/>
      <c r="D113" s="15"/>
      <c r="E113" s="30"/>
      <c r="F113" s="15"/>
      <c r="G113" s="30"/>
      <c r="H113" s="15"/>
      <c r="I113" s="42"/>
      <c r="J113" s="16"/>
      <c r="K113" s="42"/>
      <c r="L113" s="16"/>
      <c r="M113" s="42"/>
      <c r="N113" s="28"/>
      <c r="O113" s="53"/>
      <c r="P113" s="28"/>
      <c r="Q113" s="46"/>
      <c r="R113" s="28"/>
      <c r="S113" s="98"/>
      <c r="T113" s="98"/>
      <c r="U113" s="98"/>
      <c r="V113" s="98"/>
      <c r="W113" s="176" t="s">
        <v>97</v>
      </c>
      <c r="X113" s="177">
        <v>-0.74</v>
      </c>
      <c r="Y113" s="109">
        <v>0</v>
      </c>
      <c r="Z113" s="116" t="str">
        <f t="shared" si="6"/>
        <v/>
      </c>
      <c r="AA113" s="270" t="e">
        <f>Z113/X113</f>
        <v>#VALUE!</v>
      </c>
    </row>
    <row r="114" spans="1:27">
      <c r="A114" s="95"/>
      <c r="B114" s="93"/>
      <c r="C114" s="28"/>
      <c r="D114" s="17"/>
      <c r="E114" s="28"/>
      <c r="F114" s="17"/>
      <c r="G114" s="28"/>
      <c r="H114" s="17"/>
      <c r="I114" s="40"/>
      <c r="J114" s="18"/>
      <c r="K114" s="40"/>
      <c r="L114" s="18"/>
      <c r="M114" s="40"/>
      <c r="N114" s="28"/>
      <c r="O114" s="53"/>
      <c r="P114" s="28"/>
      <c r="Q114" s="46"/>
      <c r="R114" s="28"/>
      <c r="S114" s="98"/>
      <c r="T114" s="98"/>
      <c r="U114" s="98"/>
      <c r="V114" s="98"/>
      <c r="W114" s="163"/>
      <c r="X114" s="114"/>
      <c r="Y114" s="109"/>
      <c r="Z114" s="116"/>
      <c r="AA114" s="270"/>
    </row>
    <row r="115" spans="1:27">
      <c r="A115" s="93"/>
      <c r="B115" s="93"/>
      <c r="C115" s="28"/>
      <c r="D115" s="17"/>
      <c r="E115" s="28"/>
      <c r="F115" s="17"/>
      <c r="G115" s="28"/>
      <c r="H115" s="17"/>
      <c r="I115" s="40"/>
      <c r="J115" s="18"/>
      <c r="K115" s="40"/>
      <c r="L115" s="18"/>
      <c r="M115" s="40"/>
      <c r="N115" s="28"/>
      <c r="O115" s="53"/>
      <c r="Q115" s="46"/>
      <c r="R115" s="33"/>
      <c r="S115" s="98"/>
      <c r="T115" s="98"/>
      <c r="U115" s="98"/>
      <c r="V115" s="98"/>
      <c r="W115" s="163"/>
      <c r="X115" s="114"/>
      <c r="Y115" s="109"/>
      <c r="Z115" s="116" t="str">
        <f>IF(Y115=0,"",Y115-X115)</f>
        <v/>
      </c>
      <c r="AA115" s="270"/>
    </row>
    <row r="116" spans="1:27" ht="15.6">
      <c r="A116" s="70"/>
      <c r="B116" s="70"/>
      <c r="C116" s="25" t="s">
        <v>18</v>
      </c>
      <c r="D116" s="127" t="s">
        <v>18</v>
      </c>
      <c r="E116" s="25" t="s">
        <v>18</v>
      </c>
      <c r="F116" s="127" t="s">
        <v>18</v>
      </c>
      <c r="G116" s="25" t="s">
        <v>18</v>
      </c>
      <c r="H116" s="128" t="s">
        <v>18</v>
      </c>
      <c r="I116" s="37" t="s">
        <v>18</v>
      </c>
      <c r="J116" s="127" t="s">
        <v>18</v>
      </c>
      <c r="K116" s="25" t="s">
        <v>18</v>
      </c>
      <c r="L116" s="127" t="s">
        <v>18</v>
      </c>
      <c r="M116" s="25" t="s">
        <v>18</v>
      </c>
      <c r="N116" s="25" t="s">
        <v>29</v>
      </c>
      <c r="O116" s="49" t="s">
        <v>18</v>
      </c>
      <c r="P116" s="25" t="s">
        <v>29</v>
      </c>
      <c r="Q116" s="66" t="s">
        <v>18</v>
      </c>
      <c r="R116" s="25" t="s">
        <v>29</v>
      </c>
      <c r="S116" s="66" t="s">
        <v>18</v>
      </c>
      <c r="T116" s="66" t="s">
        <v>18</v>
      </c>
      <c r="U116" s="66" t="s">
        <v>18</v>
      </c>
      <c r="V116" s="66" t="s">
        <v>18</v>
      </c>
      <c r="W116" s="66"/>
      <c r="X116" s="66" t="s">
        <v>18</v>
      </c>
      <c r="Y116" s="66" t="s">
        <v>18</v>
      </c>
      <c r="Z116" s="66" t="s">
        <v>29</v>
      </c>
      <c r="AA116" s="265" t="s">
        <v>53</v>
      </c>
    </row>
    <row r="117" spans="1:27" s="262" customFormat="1" ht="15.6">
      <c r="A117" s="97" t="s">
        <v>0</v>
      </c>
      <c r="B117" s="97" t="s">
        <v>14</v>
      </c>
      <c r="C117" s="25" t="s">
        <v>15</v>
      </c>
      <c r="D117" s="5" t="s">
        <v>15</v>
      </c>
      <c r="E117" s="25" t="s">
        <v>15</v>
      </c>
      <c r="F117" s="5" t="s">
        <v>15</v>
      </c>
      <c r="G117" s="25" t="s">
        <v>15</v>
      </c>
      <c r="H117" s="6" t="s">
        <v>15</v>
      </c>
      <c r="I117" s="37" t="s">
        <v>15</v>
      </c>
      <c r="J117" s="5" t="s">
        <v>15</v>
      </c>
      <c r="K117" s="25" t="s">
        <v>15</v>
      </c>
      <c r="L117" s="5" t="s">
        <v>15</v>
      </c>
      <c r="M117" s="25" t="s">
        <v>15</v>
      </c>
      <c r="N117" s="25" t="s">
        <v>30</v>
      </c>
      <c r="O117" s="49" t="s">
        <v>15</v>
      </c>
      <c r="P117" s="25" t="s">
        <v>30</v>
      </c>
      <c r="Q117" s="66" t="s">
        <v>15</v>
      </c>
      <c r="R117" s="25" t="s">
        <v>30</v>
      </c>
      <c r="S117" s="66" t="s">
        <v>15</v>
      </c>
      <c r="T117" s="66" t="s">
        <v>15</v>
      </c>
      <c r="U117" s="66" t="s">
        <v>15</v>
      </c>
      <c r="V117" s="66" t="s">
        <v>15</v>
      </c>
      <c r="W117" s="66"/>
      <c r="X117" s="66" t="s">
        <v>15</v>
      </c>
      <c r="Y117" s="66" t="s">
        <v>15</v>
      </c>
      <c r="Z117" s="66" t="s">
        <v>30</v>
      </c>
      <c r="AA117" s="265" t="s">
        <v>54</v>
      </c>
    </row>
    <row r="118" spans="1:27" ht="15.6">
      <c r="A118" s="97" t="s">
        <v>1</v>
      </c>
      <c r="B118" s="97" t="s">
        <v>15</v>
      </c>
      <c r="C118" s="25" t="s">
        <v>19</v>
      </c>
      <c r="D118" s="5" t="s">
        <v>22</v>
      </c>
      <c r="E118" s="25" t="s">
        <v>23</v>
      </c>
      <c r="F118" s="5" t="s">
        <v>24</v>
      </c>
      <c r="G118" s="25" t="s">
        <v>25</v>
      </c>
      <c r="H118" s="6" t="s">
        <v>26</v>
      </c>
      <c r="I118" s="37" t="s">
        <v>27</v>
      </c>
      <c r="J118" s="5" t="s">
        <v>28</v>
      </c>
      <c r="K118" s="25">
        <v>2001</v>
      </c>
      <c r="L118" s="5">
        <v>2002</v>
      </c>
      <c r="M118" s="25">
        <v>2003</v>
      </c>
      <c r="N118" s="25" t="s">
        <v>31</v>
      </c>
      <c r="O118" s="50">
        <v>2004</v>
      </c>
      <c r="P118" s="47" t="s">
        <v>32</v>
      </c>
      <c r="Q118" s="67">
        <v>2005</v>
      </c>
      <c r="R118" s="47" t="s">
        <v>34</v>
      </c>
      <c r="S118" s="67">
        <v>2006</v>
      </c>
      <c r="T118" s="67">
        <v>2007</v>
      </c>
      <c r="U118" s="66">
        <v>2008</v>
      </c>
      <c r="V118" s="66">
        <v>2009</v>
      </c>
      <c r="W118" s="66"/>
      <c r="X118" s="66">
        <v>2019</v>
      </c>
      <c r="Y118" s="66">
        <v>2020</v>
      </c>
      <c r="Z118" s="25" t="s">
        <v>68</v>
      </c>
      <c r="AA118" s="266"/>
    </row>
    <row r="119" spans="1:27">
      <c r="A119" s="93"/>
      <c r="B119" s="93"/>
      <c r="C119" s="28"/>
      <c r="D119" s="17"/>
      <c r="E119" s="28"/>
      <c r="F119" s="17"/>
      <c r="G119" s="28"/>
      <c r="H119" s="17"/>
      <c r="I119" s="40"/>
      <c r="J119" s="18"/>
      <c r="K119" s="40"/>
      <c r="L119" s="18"/>
      <c r="M119" s="40"/>
      <c r="N119" s="28"/>
      <c r="O119" s="53"/>
      <c r="Q119" s="46"/>
      <c r="R119" s="33"/>
      <c r="S119" s="98"/>
      <c r="T119" s="98"/>
      <c r="U119" s="98"/>
      <c r="V119" s="98"/>
      <c r="W119" s="163"/>
      <c r="X119" s="114"/>
      <c r="Y119" s="109"/>
      <c r="Z119" s="117"/>
      <c r="AA119" s="267"/>
    </row>
    <row r="120" spans="1:27" ht="15.6">
      <c r="A120" s="258" t="s">
        <v>5</v>
      </c>
      <c r="B120" s="164" t="s">
        <v>8</v>
      </c>
      <c r="C120" s="165">
        <v>324420.47999999998</v>
      </c>
      <c r="D120" s="166">
        <v>400296.03</v>
      </c>
      <c r="E120" s="165">
        <v>455968.34</v>
      </c>
      <c r="F120" s="166">
        <v>447868.7</v>
      </c>
      <c r="G120" s="165">
        <v>480453.98</v>
      </c>
      <c r="H120" s="166">
        <v>487674.65</v>
      </c>
      <c r="I120" s="165">
        <v>549411.69999999995</v>
      </c>
      <c r="J120" s="166">
        <v>660515.14</v>
      </c>
      <c r="K120" s="165">
        <v>610086.79</v>
      </c>
      <c r="L120" s="166">
        <v>550988.52</v>
      </c>
      <c r="M120" s="165">
        <v>606123.28</v>
      </c>
      <c r="N120" s="167">
        <f>SUM(M120-L120)</f>
        <v>55134.760000000009</v>
      </c>
      <c r="O120" s="168">
        <v>575142.99</v>
      </c>
      <c r="P120" s="167">
        <f>SUM(O120-M120)</f>
        <v>-30980.290000000037</v>
      </c>
      <c r="Q120" s="169">
        <v>595612.5</v>
      </c>
      <c r="R120" s="167">
        <f>SUM(Q120-O120)</f>
        <v>20469.510000000009</v>
      </c>
      <c r="S120" s="170">
        <v>590460.61</v>
      </c>
      <c r="T120" s="170">
        <v>604410.99</v>
      </c>
      <c r="U120" s="170">
        <v>608753.28</v>
      </c>
      <c r="V120" s="170">
        <v>602641.93000000005</v>
      </c>
      <c r="W120" s="252"/>
      <c r="X120" s="253">
        <v>705816.07</v>
      </c>
      <c r="Y120" s="254">
        <v>753621.79</v>
      </c>
      <c r="Z120" s="255">
        <f>(Y120-X120)</f>
        <v>47805.720000000088</v>
      </c>
      <c r="AA120" s="268">
        <f t="shared" ref="AA120:AA142" si="8">Z120/X120</f>
        <v>6.7731130009550639E-2</v>
      </c>
    </row>
    <row r="121" spans="1:27">
      <c r="A121" s="161"/>
      <c r="B121" s="95"/>
      <c r="C121" s="30"/>
      <c r="D121" s="15"/>
      <c r="E121" s="30"/>
      <c r="F121" s="15"/>
      <c r="G121" s="30"/>
      <c r="H121" s="15"/>
      <c r="I121" s="42"/>
      <c r="J121" s="16"/>
      <c r="K121" s="42"/>
      <c r="L121" s="16"/>
      <c r="M121" s="42"/>
      <c r="N121" s="28"/>
      <c r="O121" s="53"/>
      <c r="P121" s="28"/>
      <c r="Q121" s="46"/>
      <c r="R121" s="28"/>
      <c r="S121" s="98"/>
      <c r="T121" s="98"/>
      <c r="U121" s="98"/>
      <c r="V121" s="98"/>
      <c r="W121" s="176" t="s">
        <v>75</v>
      </c>
      <c r="X121" s="177">
        <v>145684.75</v>
      </c>
      <c r="Y121" s="109">
        <v>150117.6</v>
      </c>
      <c r="Z121" s="116">
        <f t="shared" ref="Z121:Z143" si="9">IF(Y121=0,"",Y121-X121)</f>
        <v>4432.8500000000058</v>
      </c>
      <c r="AA121" s="270">
        <f t="shared" si="8"/>
        <v>3.0427687180710445E-2</v>
      </c>
    </row>
    <row r="122" spans="1:27">
      <c r="A122" s="161"/>
      <c r="B122" s="95"/>
      <c r="C122" s="30"/>
      <c r="D122" s="15"/>
      <c r="E122" s="30"/>
      <c r="F122" s="15"/>
      <c r="G122" s="30"/>
      <c r="H122" s="15"/>
      <c r="I122" s="42"/>
      <c r="J122" s="16"/>
      <c r="K122" s="42"/>
      <c r="L122" s="16"/>
      <c r="M122" s="42"/>
      <c r="N122" s="28"/>
      <c r="O122" s="53"/>
      <c r="P122" s="28"/>
      <c r="Q122" s="46"/>
      <c r="R122" s="28"/>
      <c r="S122" s="98"/>
      <c r="T122" s="98"/>
      <c r="U122" s="98"/>
      <c r="V122" s="98"/>
      <c r="W122" s="176" t="s">
        <v>76</v>
      </c>
      <c r="X122" s="177">
        <v>13992.48</v>
      </c>
      <c r="Y122" s="109">
        <v>8826.7900000000009</v>
      </c>
      <c r="Z122" s="116">
        <f t="shared" si="9"/>
        <v>-5165.6899999999987</v>
      </c>
      <c r="AA122" s="270">
        <f t="shared" si="8"/>
        <v>-0.36917615747887428</v>
      </c>
    </row>
    <row r="123" spans="1:27">
      <c r="A123" s="161"/>
      <c r="B123" s="95"/>
      <c r="C123" s="30"/>
      <c r="D123" s="15"/>
      <c r="E123" s="30"/>
      <c r="F123" s="15"/>
      <c r="G123" s="30"/>
      <c r="H123" s="15"/>
      <c r="I123" s="42"/>
      <c r="J123" s="16"/>
      <c r="K123" s="42"/>
      <c r="L123" s="16"/>
      <c r="M123" s="42"/>
      <c r="N123" s="28"/>
      <c r="O123" s="53"/>
      <c r="P123" s="28"/>
      <c r="Q123" s="46"/>
      <c r="R123" s="28"/>
      <c r="S123" s="98"/>
      <c r="T123" s="98"/>
      <c r="U123" s="98"/>
      <c r="V123" s="98"/>
      <c r="W123" s="176" t="s">
        <v>77</v>
      </c>
      <c r="X123" s="177">
        <v>141640.99</v>
      </c>
      <c r="Y123" s="109">
        <v>163102.5</v>
      </c>
      <c r="Z123" s="116">
        <f t="shared" si="9"/>
        <v>21461.510000000009</v>
      </c>
      <c r="AA123" s="270">
        <f t="shared" si="8"/>
        <v>0.15152047440504343</v>
      </c>
    </row>
    <row r="124" spans="1:27">
      <c r="A124" s="161"/>
      <c r="B124" s="95"/>
      <c r="C124" s="30"/>
      <c r="D124" s="15"/>
      <c r="E124" s="30"/>
      <c r="F124" s="15"/>
      <c r="G124" s="30"/>
      <c r="H124" s="15"/>
      <c r="I124" s="42"/>
      <c r="J124" s="16"/>
      <c r="K124" s="42"/>
      <c r="L124" s="16"/>
      <c r="M124" s="42"/>
      <c r="N124" s="28"/>
      <c r="O124" s="53"/>
      <c r="P124" s="28"/>
      <c r="Q124" s="46"/>
      <c r="R124" s="28"/>
      <c r="S124" s="98"/>
      <c r="T124" s="98"/>
      <c r="U124" s="98"/>
      <c r="V124" s="98"/>
      <c r="W124" s="176" t="s">
        <v>78</v>
      </c>
      <c r="X124" s="177">
        <v>12209.96</v>
      </c>
      <c r="Y124" s="109">
        <v>17273.36</v>
      </c>
      <c r="Z124" s="116">
        <f t="shared" si="9"/>
        <v>5063.4000000000015</v>
      </c>
      <c r="AA124" s="270">
        <f t="shared" si="8"/>
        <v>0.41469423323254145</v>
      </c>
    </row>
    <row r="125" spans="1:27">
      <c r="A125" s="161"/>
      <c r="B125" s="95"/>
      <c r="C125" s="30"/>
      <c r="D125" s="15"/>
      <c r="E125" s="30"/>
      <c r="F125" s="15"/>
      <c r="G125" s="30"/>
      <c r="H125" s="15"/>
      <c r="I125" s="42"/>
      <c r="J125" s="16"/>
      <c r="K125" s="42"/>
      <c r="L125" s="16"/>
      <c r="M125" s="42"/>
      <c r="N125" s="28"/>
      <c r="O125" s="53"/>
      <c r="P125" s="28"/>
      <c r="Q125" s="46"/>
      <c r="R125" s="28"/>
      <c r="S125" s="98"/>
      <c r="T125" s="98"/>
      <c r="U125" s="98"/>
      <c r="V125" s="98"/>
      <c r="W125" s="176" t="s">
        <v>79</v>
      </c>
      <c r="X125" s="177">
        <v>114902.1</v>
      </c>
      <c r="Y125" s="109">
        <v>123568.96000000001</v>
      </c>
      <c r="Z125" s="116">
        <f t="shared" si="9"/>
        <v>8666.86</v>
      </c>
      <c r="AA125" s="270">
        <f t="shared" si="8"/>
        <v>7.5428212365135194E-2</v>
      </c>
    </row>
    <row r="126" spans="1:27">
      <c r="A126" s="161"/>
      <c r="B126" s="95"/>
      <c r="C126" s="30"/>
      <c r="D126" s="15"/>
      <c r="E126" s="30"/>
      <c r="F126" s="15"/>
      <c r="G126" s="30"/>
      <c r="H126" s="15"/>
      <c r="I126" s="42"/>
      <c r="J126" s="16"/>
      <c r="K126" s="42"/>
      <c r="L126" s="16"/>
      <c r="M126" s="42"/>
      <c r="N126" s="28"/>
      <c r="O126" s="53"/>
      <c r="P126" s="28"/>
      <c r="Q126" s="46"/>
      <c r="R126" s="28"/>
      <c r="S126" s="98"/>
      <c r="T126" s="98"/>
      <c r="U126" s="98"/>
      <c r="V126" s="98"/>
      <c r="W126" s="176" t="s">
        <v>80</v>
      </c>
      <c r="X126" s="177">
        <v>1196.28</v>
      </c>
      <c r="Y126" s="109">
        <v>1595.45</v>
      </c>
      <c r="Z126" s="116">
        <f t="shared" si="9"/>
        <v>399.17000000000007</v>
      </c>
      <c r="AA126" s="270">
        <f t="shared" si="8"/>
        <v>0.33367606246029363</v>
      </c>
    </row>
    <row r="127" spans="1:27">
      <c r="A127" s="161"/>
      <c r="B127" s="95"/>
      <c r="C127" s="30"/>
      <c r="D127" s="15"/>
      <c r="E127" s="30"/>
      <c r="F127" s="15"/>
      <c r="G127" s="30"/>
      <c r="H127" s="15"/>
      <c r="I127" s="42"/>
      <c r="J127" s="16"/>
      <c r="K127" s="42"/>
      <c r="L127" s="16"/>
      <c r="M127" s="42"/>
      <c r="N127" s="28"/>
      <c r="O127" s="53"/>
      <c r="P127" s="28"/>
      <c r="Q127" s="46"/>
      <c r="R127" s="28"/>
      <c r="S127" s="98"/>
      <c r="T127" s="98"/>
      <c r="U127" s="98"/>
      <c r="V127" s="98"/>
      <c r="W127" s="176" t="s">
        <v>81</v>
      </c>
      <c r="X127" s="177">
        <v>4136.92</v>
      </c>
      <c r="Y127" s="109">
        <v>4778.51</v>
      </c>
      <c r="Z127" s="116">
        <f t="shared" si="9"/>
        <v>641.59000000000015</v>
      </c>
      <c r="AA127" s="270">
        <f t="shared" si="8"/>
        <v>0.15508881003258465</v>
      </c>
    </row>
    <row r="128" spans="1:27">
      <c r="A128" s="161"/>
      <c r="B128" s="95"/>
      <c r="C128" s="30"/>
      <c r="D128" s="15"/>
      <c r="E128" s="30"/>
      <c r="F128" s="15"/>
      <c r="G128" s="30"/>
      <c r="H128" s="15"/>
      <c r="I128" s="42"/>
      <c r="J128" s="16"/>
      <c r="K128" s="42"/>
      <c r="L128" s="16"/>
      <c r="M128" s="42"/>
      <c r="N128" s="28"/>
      <c r="O128" s="53"/>
      <c r="P128" s="28"/>
      <c r="Q128" s="46"/>
      <c r="R128" s="28"/>
      <c r="S128" s="98"/>
      <c r="T128" s="98"/>
      <c r="U128" s="98"/>
      <c r="V128" s="98"/>
      <c r="W128" s="176" t="s">
        <v>82</v>
      </c>
      <c r="X128" s="177">
        <v>1186.9100000000001</v>
      </c>
      <c r="Y128" s="109">
        <v>713.01</v>
      </c>
      <c r="Z128" s="116">
        <f t="shared" si="9"/>
        <v>-473.90000000000009</v>
      </c>
      <c r="AA128" s="270">
        <f t="shared" si="8"/>
        <v>-0.39927205938108201</v>
      </c>
    </row>
    <row r="129" spans="1:27">
      <c r="A129" s="161"/>
      <c r="B129" s="95"/>
      <c r="C129" s="30"/>
      <c r="D129" s="15"/>
      <c r="E129" s="30"/>
      <c r="F129" s="15"/>
      <c r="G129" s="30"/>
      <c r="H129" s="15"/>
      <c r="I129" s="42"/>
      <c r="J129" s="16"/>
      <c r="K129" s="42"/>
      <c r="L129" s="16"/>
      <c r="M129" s="42"/>
      <c r="N129" s="28"/>
      <c r="O129" s="53"/>
      <c r="P129" s="28"/>
      <c r="Q129" s="46"/>
      <c r="R129" s="28"/>
      <c r="S129" s="98"/>
      <c r="T129" s="98"/>
      <c r="U129" s="98"/>
      <c r="V129" s="98"/>
      <c r="W129" s="176" t="s">
        <v>83</v>
      </c>
      <c r="X129" s="177">
        <v>2026.37</v>
      </c>
      <c r="Y129" s="109">
        <v>1827.47</v>
      </c>
      <c r="Z129" s="116">
        <f t="shared" si="9"/>
        <v>-198.89999999999986</v>
      </c>
      <c r="AA129" s="270">
        <f t="shared" si="8"/>
        <v>-9.8155815571687247E-2</v>
      </c>
    </row>
    <row r="130" spans="1:27">
      <c r="A130" s="161"/>
      <c r="B130" s="95"/>
      <c r="C130" s="30"/>
      <c r="D130" s="15"/>
      <c r="E130" s="30"/>
      <c r="F130" s="15"/>
      <c r="G130" s="30"/>
      <c r="H130" s="15"/>
      <c r="I130" s="42"/>
      <c r="J130" s="16"/>
      <c r="K130" s="42"/>
      <c r="L130" s="16"/>
      <c r="M130" s="42"/>
      <c r="N130" s="28"/>
      <c r="O130" s="53"/>
      <c r="P130" s="28"/>
      <c r="Q130" s="46"/>
      <c r="R130" s="28"/>
      <c r="S130" s="98"/>
      <c r="T130" s="98"/>
      <c r="U130" s="98"/>
      <c r="V130" s="98"/>
      <c r="W130" s="176" t="s">
        <v>84</v>
      </c>
      <c r="X130" s="177">
        <v>846.99</v>
      </c>
      <c r="Y130" s="109">
        <v>4598.01</v>
      </c>
      <c r="Z130" s="116">
        <f t="shared" si="9"/>
        <v>3751.0200000000004</v>
      </c>
      <c r="AA130" s="270">
        <f t="shared" si="8"/>
        <v>4.4286473275953675</v>
      </c>
    </row>
    <row r="131" spans="1:27">
      <c r="A131" s="161"/>
      <c r="B131" s="95"/>
      <c r="C131" s="30"/>
      <c r="D131" s="15"/>
      <c r="E131" s="30"/>
      <c r="F131" s="15"/>
      <c r="G131" s="30"/>
      <c r="H131" s="15"/>
      <c r="I131" s="42"/>
      <c r="J131" s="16"/>
      <c r="K131" s="42"/>
      <c r="L131" s="16"/>
      <c r="M131" s="42"/>
      <c r="N131" s="28"/>
      <c r="O131" s="53"/>
      <c r="P131" s="28"/>
      <c r="Q131" s="46"/>
      <c r="R131" s="28"/>
      <c r="S131" s="98"/>
      <c r="T131" s="98"/>
      <c r="U131" s="98"/>
      <c r="V131" s="98"/>
      <c r="W131" s="176" t="s">
        <v>85</v>
      </c>
      <c r="X131" s="177">
        <v>3487.07</v>
      </c>
      <c r="Y131" s="109">
        <v>39.15</v>
      </c>
      <c r="Z131" s="116">
        <f t="shared" si="9"/>
        <v>-3447.92</v>
      </c>
      <c r="AA131" s="270">
        <f t="shared" si="8"/>
        <v>-0.98877280926393785</v>
      </c>
    </row>
    <row r="132" spans="1:27">
      <c r="A132" s="161"/>
      <c r="B132" s="95"/>
      <c r="C132" s="30"/>
      <c r="D132" s="15"/>
      <c r="E132" s="30"/>
      <c r="F132" s="15"/>
      <c r="G132" s="30"/>
      <c r="H132" s="15"/>
      <c r="I132" s="42"/>
      <c r="J132" s="16"/>
      <c r="K132" s="42"/>
      <c r="L132" s="16"/>
      <c r="M132" s="42"/>
      <c r="N132" s="28"/>
      <c r="O132" s="53"/>
      <c r="P132" s="28"/>
      <c r="Q132" s="46"/>
      <c r="R132" s="28"/>
      <c r="S132" s="98"/>
      <c r="T132" s="98"/>
      <c r="U132" s="98"/>
      <c r="V132" s="98"/>
      <c r="W132" s="176" t="s">
        <v>86</v>
      </c>
      <c r="X132" s="177">
        <v>2866.33</v>
      </c>
      <c r="Y132" s="109">
        <v>4903.09</v>
      </c>
      <c r="Z132" s="116">
        <f t="shared" si="9"/>
        <v>2036.7600000000002</v>
      </c>
      <c r="AA132" s="270">
        <f t="shared" si="8"/>
        <v>0.71058112638809912</v>
      </c>
    </row>
    <row r="133" spans="1:27">
      <c r="A133" s="161"/>
      <c r="B133" s="95"/>
      <c r="C133" s="30"/>
      <c r="D133" s="15"/>
      <c r="E133" s="30"/>
      <c r="F133" s="15"/>
      <c r="G133" s="30"/>
      <c r="H133" s="15"/>
      <c r="I133" s="42"/>
      <c r="J133" s="16"/>
      <c r="K133" s="42"/>
      <c r="L133" s="16"/>
      <c r="M133" s="42"/>
      <c r="N133" s="28"/>
      <c r="O133" s="53"/>
      <c r="P133" s="28"/>
      <c r="Q133" s="46"/>
      <c r="R133" s="28"/>
      <c r="S133" s="98"/>
      <c r="T133" s="98"/>
      <c r="U133" s="98"/>
      <c r="V133" s="98"/>
      <c r="W133" s="176" t="s">
        <v>87</v>
      </c>
      <c r="X133" s="177">
        <v>208090.36</v>
      </c>
      <c r="Y133" s="109">
        <v>210952.77</v>
      </c>
      <c r="Z133" s="116">
        <f t="shared" si="9"/>
        <v>2862.4100000000035</v>
      </c>
      <c r="AA133" s="270">
        <f t="shared" si="8"/>
        <v>1.3755610783699945E-2</v>
      </c>
    </row>
    <row r="134" spans="1:27">
      <c r="A134" s="161"/>
      <c r="B134" s="95"/>
      <c r="C134" s="30"/>
      <c r="D134" s="15"/>
      <c r="E134" s="30"/>
      <c r="F134" s="15"/>
      <c r="G134" s="30"/>
      <c r="H134" s="15"/>
      <c r="I134" s="42"/>
      <c r="J134" s="16"/>
      <c r="K134" s="42"/>
      <c r="L134" s="16"/>
      <c r="M134" s="42"/>
      <c r="N134" s="28"/>
      <c r="O134" s="53"/>
      <c r="P134" s="28"/>
      <c r="Q134" s="46"/>
      <c r="R134" s="28"/>
      <c r="S134" s="98"/>
      <c r="T134" s="98"/>
      <c r="U134" s="98"/>
      <c r="V134" s="98"/>
      <c r="W134" s="176" t="s">
        <v>88</v>
      </c>
      <c r="X134" s="177">
        <v>245.95</v>
      </c>
      <c r="Y134" s="109">
        <v>8479.08</v>
      </c>
      <c r="Z134" s="116">
        <f t="shared" si="9"/>
        <v>8233.1299999999992</v>
      </c>
      <c r="AA134" s="270">
        <f t="shared" si="8"/>
        <v>33.474811953649116</v>
      </c>
    </row>
    <row r="135" spans="1:27">
      <c r="A135" s="161"/>
      <c r="B135" s="95"/>
      <c r="C135" s="30"/>
      <c r="D135" s="15"/>
      <c r="E135" s="30"/>
      <c r="F135" s="15"/>
      <c r="G135" s="30"/>
      <c r="H135" s="15"/>
      <c r="I135" s="42"/>
      <c r="J135" s="16"/>
      <c r="K135" s="42"/>
      <c r="L135" s="16"/>
      <c r="M135" s="42"/>
      <c r="N135" s="28"/>
      <c r="O135" s="53"/>
      <c r="P135" s="28"/>
      <c r="Q135" s="46"/>
      <c r="R135" s="28"/>
      <c r="S135" s="98"/>
      <c r="T135" s="98"/>
      <c r="U135" s="98"/>
      <c r="V135" s="98"/>
      <c r="W135" s="176" t="s">
        <v>89</v>
      </c>
      <c r="X135" s="177">
        <v>1981.87</v>
      </c>
      <c r="Y135" s="109">
        <v>4415.62</v>
      </c>
      <c r="Z135" s="116">
        <f t="shared" si="9"/>
        <v>2433.75</v>
      </c>
      <c r="AA135" s="270">
        <f t="shared" si="8"/>
        <v>1.228006882388855</v>
      </c>
    </row>
    <row r="136" spans="1:27">
      <c r="A136" s="161"/>
      <c r="B136" s="95"/>
      <c r="C136" s="30"/>
      <c r="D136" s="15"/>
      <c r="E136" s="30"/>
      <c r="F136" s="15"/>
      <c r="G136" s="30"/>
      <c r="H136" s="15"/>
      <c r="I136" s="42"/>
      <c r="J136" s="16"/>
      <c r="K136" s="42"/>
      <c r="L136" s="16"/>
      <c r="M136" s="42"/>
      <c r="N136" s="28"/>
      <c r="O136" s="53"/>
      <c r="P136" s="28"/>
      <c r="Q136" s="46"/>
      <c r="R136" s="28"/>
      <c r="S136" s="98"/>
      <c r="T136" s="98"/>
      <c r="U136" s="98"/>
      <c r="V136" s="98"/>
      <c r="W136" s="176" t="s">
        <v>90</v>
      </c>
      <c r="X136" s="251" t="s">
        <v>98</v>
      </c>
      <c r="Y136" s="109" t="s">
        <v>98</v>
      </c>
      <c r="Z136" s="116">
        <f t="shared" si="9"/>
        <v>0</v>
      </c>
      <c r="AA136" s="270" t="e">
        <f t="shared" si="8"/>
        <v>#DIV/0!</v>
      </c>
    </row>
    <row r="137" spans="1:27">
      <c r="A137" s="161"/>
      <c r="B137" s="95"/>
      <c r="C137" s="30"/>
      <c r="D137" s="15"/>
      <c r="E137" s="30"/>
      <c r="F137" s="15"/>
      <c r="G137" s="30"/>
      <c r="H137" s="15"/>
      <c r="I137" s="42"/>
      <c r="J137" s="16"/>
      <c r="K137" s="42"/>
      <c r="L137" s="16"/>
      <c r="M137" s="42"/>
      <c r="N137" s="28"/>
      <c r="O137" s="53"/>
      <c r="P137" s="28"/>
      <c r="Q137" s="46"/>
      <c r="R137" s="28"/>
      <c r="S137" s="98"/>
      <c r="T137" s="98"/>
      <c r="U137" s="98"/>
      <c r="V137" s="98"/>
      <c r="W137" s="176" t="s">
        <v>91</v>
      </c>
      <c r="X137" s="251" t="s">
        <v>98</v>
      </c>
      <c r="Y137" s="109" t="s">
        <v>98</v>
      </c>
      <c r="Z137" s="116">
        <f t="shared" si="9"/>
        <v>0</v>
      </c>
      <c r="AA137" s="270" t="e">
        <f t="shared" si="8"/>
        <v>#DIV/0!</v>
      </c>
    </row>
    <row r="138" spans="1:27">
      <c r="A138" s="161"/>
      <c r="B138" s="95"/>
      <c r="C138" s="30"/>
      <c r="D138" s="15"/>
      <c r="E138" s="30"/>
      <c r="F138" s="15"/>
      <c r="G138" s="30"/>
      <c r="H138" s="15"/>
      <c r="I138" s="42"/>
      <c r="J138" s="16"/>
      <c r="K138" s="42"/>
      <c r="L138" s="16"/>
      <c r="M138" s="42"/>
      <c r="N138" s="28"/>
      <c r="O138" s="53"/>
      <c r="P138" s="28"/>
      <c r="Q138" s="46"/>
      <c r="R138" s="28"/>
      <c r="S138" s="98"/>
      <c r="T138" s="98"/>
      <c r="U138" s="98"/>
      <c r="V138" s="98"/>
      <c r="W138" s="176" t="s">
        <v>92</v>
      </c>
      <c r="X138" s="177">
        <v>114.37</v>
      </c>
      <c r="Y138" s="109">
        <v>179.01</v>
      </c>
      <c r="Z138" s="116">
        <f t="shared" si="9"/>
        <v>64.639999999999986</v>
      </c>
      <c r="AA138" s="270">
        <f t="shared" si="8"/>
        <v>0.56518317740666246</v>
      </c>
    </row>
    <row r="139" spans="1:27">
      <c r="A139" s="161"/>
      <c r="B139" s="95"/>
      <c r="C139" s="30"/>
      <c r="D139" s="15"/>
      <c r="E139" s="30"/>
      <c r="F139" s="15"/>
      <c r="G139" s="30"/>
      <c r="H139" s="15"/>
      <c r="I139" s="42"/>
      <c r="J139" s="16"/>
      <c r="K139" s="42"/>
      <c r="L139" s="16"/>
      <c r="M139" s="42"/>
      <c r="N139" s="28"/>
      <c r="O139" s="53"/>
      <c r="P139" s="28"/>
      <c r="Q139" s="46"/>
      <c r="R139" s="28"/>
      <c r="S139" s="98"/>
      <c r="T139" s="98"/>
      <c r="U139" s="98"/>
      <c r="V139" s="98"/>
      <c r="W139" s="176" t="s">
        <v>93</v>
      </c>
      <c r="X139" s="251" t="s">
        <v>98</v>
      </c>
      <c r="Y139" s="109" t="s">
        <v>98</v>
      </c>
      <c r="Z139" s="116">
        <f t="shared" si="9"/>
        <v>0</v>
      </c>
      <c r="AA139" s="270" t="e">
        <f t="shared" si="8"/>
        <v>#DIV/0!</v>
      </c>
    </row>
    <row r="140" spans="1:27">
      <c r="A140" s="161"/>
      <c r="B140" s="95"/>
      <c r="C140" s="30"/>
      <c r="D140" s="15"/>
      <c r="E140" s="30"/>
      <c r="F140" s="15"/>
      <c r="G140" s="30"/>
      <c r="H140" s="15"/>
      <c r="I140" s="42"/>
      <c r="J140" s="16"/>
      <c r="K140" s="42"/>
      <c r="L140" s="16"/>
      <c r="M140" s="42"/>
      <c r="N140" s="28"/>
      <c r="O140" s="53"/>
      <c r="P140" s="28"/>
      <c r="Q140" s="46"/>
      <c r="R140" s="28"/>
      <c r="S140" s="98"/>
      <c r="T140" s="98"/>
      <c r="U140" s="98"/>
      <c r="V140" s="98"/>
      <c r="W140" s="176" t="s">
        <v>94</v>
      </c>
      <c r="X140" s="177">
        <v>58256.21</v>
      </c>
      <c r="Y140" s="109">
        <v>56138.75</v>
      </c>
      <c r="Z140" s="116">
        <f t="shared" si="9"/>
        <v>-2117.4599999999991</v>
      </c>
      <c r="AA140" s="270">
        <f t="shared" si="8"/>
        <v>-3.6347369662393061E-2</v>
      </c>
    </row>
    <row r="141" spans="1:27">
      <c r="A141" s="161"/>
      <c r="B141" s="95"/>
      <c r="C141" s="30"/>
      <c r="D141" s="15"/>
      <c r="E141" s="30"/>
      <c r="F141" s="15"/>
      <c r="G141" s="30"/>
      <c r="H141" s="15"/>
      <c r="I141" s="42"/>
      <c r="J141" s="16"/>
      <c r="K141" s="42"/>
      <c r="L141" s="16"/>
      <c r="M141" s="42"/>
      <c r="N141" s="28"/>
      <c r="O141" s="53"/>
      <c r="P141" s="28"/>
      <c r="Q141" s="46"/>
      <c r="R141" s="28"/>
      <c r="S141" s="98"/>
      <c r="T141" s="98"/>
      <c r="U141" s="98"/>
      <c r="V141" s="98"/>
      <c r="W141" s="176" t="s">
        <v>95</v>
      </c>
      <c r="X141" s="177">
        <v>195.89</v>
      </c>
      <c r="Y141" s="109" t="s">
        <v>98</v>
      </c>
      <c r="Z141" s="116">
        <f t="shared" si="9"/>
        <v>-195.89</v>
      </c>
      <c r="AA141" s="270">
        <f t="shared" si="8"/>
        <v>-1</v>
      </c>
    </row>
    <row r="142" spans="1:27">
      <c r="A142" s="161"/>
      <c r="B142" s="95"/>
      <c r="C142" s="30"/>
      <c r="D142" s="15"/>
      <c r="E142" s="30"/>
      <c r="F142" s="15"/>
      <c r="G142" s="30"/>
      <c r="H142" s="15"/>
      <c r="I142" s="42"/>
      <c r="J142" s="16"/>
      <c r="K142" s="42"/>
      <c r="L142" s="16"/>
      <c r="M142" s="42"/>
      <c r="N142" s="28"/>
      <c r="O142" s="53"/>
      <c r="P142" s="28"/>
      <c r="Q142" s="46"/>
      <c r="R142" s="28"/>
      <c r="S142" s="98"/>
      <c r="T142" s="98"/>
      <c r="U142" s="98"/>
      <c r="V142" s="98"/>
      <c r="W142" s="176" t="s">
        <v>96</v>
      </c>
      <c r="X142" s="251" t="s">
        <v>98</v>
      </c>
      <c r="Y142" s="109" t="s">
        <v>98</v>
      </c>
      <c r="Z142" s="116">
        <f t="shared" si="9"/>
        <v>0</v>
      </c>
      <c r="AA142" s="270" t="e">
        <f t="shared" si="8"/>
        <v>#DIV/0!</v>
      </c>
    </row>
    <row r="143" spans="1:27">
      <c r="A143" s="161"/>
      <c r="B143" s="95"/>
      <c r="C143" s="30"/>
      <c r="D143" s="15"/>
      <c r="E143" s="30"/>
      <c r="F143" s="15"/>
      <c r="G143" s="30"/>
      <c r="H143" s="15"/>
      <c r="I143" s="42"/>
      <c r="J143" s="16"/>
      <c r="K143" s="42"/>
      <c r="L143" s="16"/>
      <c r="M143" s="42"/>
      <c r="N143" s="28"/>
      <c r="O143" s="53"/>
      <c r="P143" s="28"/>
      <c r="Q143" s="46"/>
      <c r="R143" s="28"/>
      <c r="S143" s="98"/>
      <c r="T143" s="98"/>
      <c r="U143" s="98"/>
      <c r="V143" s="98"/>
      <c r="W143" s="176" t="s">
        <v>97</v>
      </c>
      <c r="X143" s="177">
        <v>0.74</v>
      </c>
      <c r="Y143" s="109" t="s">
        <v>98</v>
      </c>
      <c r="Z143" s="116">
        <f t="shared" si="9"/>
        <v>-0.74</v>
      </c>
      <c r="AA143" s="270">
        <f>Z143/X143</f>
        <v>-1</v>
      </c>
    </row>
    <row r="144" spans="1:27">
      <c r="A144" s="95"/>
      <c r="B144" s="93"/>
      <c r="C144" s="28"/>
      <c r="D144" s="17"/>
      <c r="E144" s="28"/>
      <c r="F144" s="17"/>
      <c r="G144" s="28"/>
      <c r="H144" s="17"/>
      <c r="I144" s="40"/>
      <c r="J144" s="18"/>
      <c r="K144" s="40"/>
      <c r="L144" s="18"/>
      <c r="M144" s="40"/>
      <c r="N144" s="28"/>
      <c r="O144" s="53"/>
      <c r="P144" s="28"/>
      <c r="Q144" s="46"/>
      <c r="R144" s="28"/>
      <c r="S144" s="98"/>
      <c r="T144" s="98"/>
      <c r="U144" s="98"/>
      <c r="V144" s="98"/>
      <c r="W144" s="163"/>
      <c r="X144" s="114"/>
      <c r="Y144" s="109"/>
      <c r="Z144" s="116"/>
      <c r="AA144" s="270"/>
    </row>
    <row r="145" spans="1:27">
      <c r="A145" s="93"/>
      <c r="B145" s="95"/>
      <c r="C145" s="30"/>
      <c r="D145" s="15"/>
      <c r="E145" s="30"/>
      <c r="F145" s="15"/>
      <c r="G145" s="30"/>
      <c r="H145" s="15"/>
      <c r="I145" s="42"/>
      <c r="J145" s="16"/>
      <c r="K145" s="42"/>
      <c r="L145" s="16"/>
      <c r="M145" s="42"/>
      <c r="N145" s="28"/>
      <c r="O145" s="53"/>
      <c r="Q145" s="46"/>
      <c r="R145" s="33"/>
      <c r="S145" s="98"/>
      <c r="T145" s="98"/>
      <c r="U145" s="98"/>
      <c r="V145" s="98"/>
      <c r="W145" s="163"/>
      <c r="X145" s="114"/>
      <c r="Y145" s="109"/>
      <c r="Z145" s="117"/>
      <c r="AA145" s="267"/>
    </row>
    <row r="146" spans="1:27" s="262" customFormat="1" ht="15.6">
      <c r="A146" s="164" t="s">
        <v>6</v>
      </c>
      <c r="B146" s="164" t="s">
        <v>9</v>
      </c>
      <c r="C146" s="165">
        <v>375154.84</v>
      </c>
      <c r="D146" s="166">
        <v>424532.22</v>
      </c>
      <c r="E146" s="165">
        <v>453178.72</v>
      </c>
      <c r="F146" s="166">
        <v>472897.14</v>
      </c>
      <c r="G146" s="165">
        <v>511503.5</v>
      </c>
      <c r="H146" s="166">
        <v>505374.57</v>
      </c>
      <c r="I146" s="165">
        <v>564306</v>
      </c>
      <c r="J146" s="166">
        <v>538685.06999999995</v>
      </c>
      <c r="K146" s="165">
        <v>619581.73</v>
      </c>
      <c r="L146" s="166">
        <v>689919.99</v>
      </c>
      <c r="M146" s="165">
        <v>685599.53</v>
      </c>
      <c r="N146" s="167">
        <f>SUM(M146-L146)</f>
        <v>-4320.4599999999627</v>
      </c>
      <c r="O146" s="168">
        <v>753757.89</v>
      </c>
      <c r="P146" s="167">
        <f>SUM(O146-M146)</f>
        <v>68158.359999999986</v>
      </c>
      <c r="Q146" s="169">
        <v>715499.05</v>
      </c>
      <c r="R146" s="167">
        <f>SUM(Q146-O146)</f>
        <v>-38258.839999999967</v>
      </c>
      <c r="S146" s="170">
        <v>687709.79</v>
      </c>
      <c r="T146" s="170">
        <v>779690.2</v>
      </c>
      <c r="U146" s="170">
        <v>717525.61</v>
      </c>
      <c r="V146" s="170">
        <v>662359.05000000005</v>
      </c>
      <c r="W146" s="252"/>
      <c r="X146" s="253">
        <v>970931.63</v>
      </c>
      <c r="Y146" s="254">
        <v>896699.99</v>
      </c>
      <c r="Z146" s="255"/>
      <c r="AA146" s="268"/>
    </row>
    <row r="147" spans="1:27">
      <c r="A147" s="161"/>
      <c r="B147" s="95"/>
      <c r="C147" s="30"/>
      <c r="D147" s="15"/>
      <c r="E147" s="30"/>
      <c r="F147" s="15"/>
      <c r="G147" s="30"/>
      <c r="H147" s="15"/>
      <c r="I147" s="42"/>
      <c r="J147" s="16"/>
      <c r="K147" s="42"/>
      <c r="L147" s="16"/>
      <c r="M147" s="42"/>
      <c r="N147" s="28"/>
      <c r="O147" s="53"/>
      <c r="P147" s="28"/>
      <c r="Q147" s="46"/>
      <c r="R147" s="28"/>
      <c r="S147" s="98"/>
      <c r="T147" s="98"/>
      <c r="U147" s="98"/>
      <c r="V147" s="98"/>
      <c r="W147" s="176" t="s">
        <v>75</v>
      </c>
      <c r="X147" s="177">
        <v>181743.27</v>
      </c>
      <c r="Y147" s="109">
        <v>172824.3</v>
      </c>
      <c r="Z147" s="116">
        <f t="shared" ref="Z147:Z169" si="10">IF(Y147=0,"",Y147-X147)</f>
        <v>-8918.9700000000012</v>
      </c>
      <c r="AA147" s="270">
        <f t="shared" ref="AA147:AA168" si="11">Z147/X147</f>
        <v>-4.9074554452552779E-2</v>
      </c>
    </row>
    <row r="148" spans="1:27">
      <c r="A148" s="161"/>
      <c r="B148" s="95"/>
      <c r="C148" s="30"/>
      <c r="D148" s="15"/>
      <c r="E148" s="30"/>
      <c r="F148" s="15"/>
      <c r="G148" s="30"/>
      <c r="H148" s="15"/>
      <c r="I148" s="42"/>
      <c r="J148" s="16"/>
      <c r="K148" s="42"/>
      <c r="L148" s="16"/>
      <c r="M148" s="42"/>
      <c r="N148" s="28"/>
      <c r="O148" s="53"/>
      <c r="P148" s="28"/>
      <c r="Q148" s="46"/>
      <c r="R148" s="28"/>
      <c r="S148" s="98"/>
      <c r="T148" s="98"/>
      <c r="U148" s="98"/>
      <c r="V148" s="98"/>
      <c r="W148" s="176" t="s">
        <v>76</v>
      </c>
      <c r="X148" s="177">
        <v>9340.18</v>
      </c>
      <c r="Y148" s="109">
        <v>8556.74</v>
      </c>
      <c r="Z148" s="116">
        <f t="shared" si="10"/>
        <v>-783.44000000000051</v>
      </c>
      <c r="AA148" s="270">
        <f t="shared" si="11"/>
        <v>-8.3878469151558152E-2</v>
      </c>
    </row>
    <row r="149" spans="1:27">
      <c r="A149" s="161"/>
      <c r="B149" s="95"/>
      <c r="C149" s="30"/>
      <c r="D149" s="15"/>
      <c r="E149" s="30"/>
      <c r="F149" s="15"/>
      <c r="G149" s="30"/>
      <c r="H149" s="15"/>
      <c r="I149" s="42"/>
      <c r="J149" s="16"/>
      <c r="K149" s="42"/>
      <c r="L149" s="16"/>
      <c r="M149" s="42"/>
      <c r="N149" s="28"/>
      <c r="O149" s="53"/>
      <c r="P149" s="28"/>
      <c r="Q149" s="46"/>
      <c r="R149" s="28"/>
      <c r="S149" s="98"/>
      <c r="T149" s="98"/>
      <c r="U149" s="98"/>
      <c r="V149" s="98"/>
      <c r="W149" s="176" t="s">
        <v>77</v>
      </c>
      <c r="X149" s="177">
        <v>142416.76999999999</v>
      </c>
      <c r="Y149" s="109">
        <v>192379.58</v>
      </c>
      <c r="Z149" s="116">
        <f t="shared" si="10"/>
        <v>49962.81</v>
      </c>
      <c r="AA149" s="270">
        <f t="shared" si="11"/>
        <v>0.35082111467631233</v>
      </c>
    </row>
    <row r="150" spans="1:27">
      <c r="A150" s="161"/>
      <c r="B150" s="95"/>
      <c r="C150" s="30"/>
      <c r="D150" s="15"/>
      <c r="E150" s="30"/>
      <c r="F150" s="15"/>
      <c r="G150" s="30"/>
      <c r="H150" s="15"/>
      <c r="I150" s="42"/>
      <c r="J150" s="16"/>
      <c r="K150" s="42"/>
      <c r="L150" s="16"/>
      <c r="M150" s="42"/>
      <c r="N150" s="28"/>
      <c r="O150" s="53"/>
      <c r="P150" s="28"/>
      <c r="Q150" s="46"/>
      <c r="R150" s="28"/>
      <c r="S150" s="98"/>
      <c r="T150" s="98"/>
      <c r="U150" s="98"/>
      <c r="V150" s="98"/>
      <c r="W150" s="176" t="s">
        <v>78</v>
      </c>
      <c r="X150" s="177">
        <v>33943.660000000003</v>
      </c>
      <c r="Y150" s="109">
        <v>32375.78</v>
      </c>
      <c r="Z150" s="116">
        <f t="shared" si="10"/>
        <v>-1567.8800000000047</v>
      </c>
      <c r="AA150" s="270">
        <f t="shared" si="11"/>
        <v>-4.6190658284934641E-2</v>
      </c>
    </row>
    <row r="151" spans="1:27">
      <c r="A151" s="161"/>
      <c r="B151" s="95"/>
      <c r="C151" s="30"/>
      <c r="D151" s="15"/>
      <c r="E151" s="30"/>
      <c r="F151" s="15"/>
      <c r="G151" s="30"/>
      <c r="H151" s="15"/>
      <c r="I151" s="42"/>
      <c r="J151" s="16"/>
      <c r="K151" s="42"/>
      <c r="L151" s="16"/>
      <c r="M151" s="42"/>
      <c r="N151" s="28"/>
      <c r="O151" s="53"/>
      <c r="P151" s="28"/>
      <c r="Q151" s="46"/>
      <c r="R151" s="28"/>
      <c r="S151" s="98"/>
      <c r="T151" s="98"/>
      <c r="U151" s="98"/>
      <c r="V151" s="98"/>
      <c r="W151" s="176" t="s">
        <v>79</v>
      </c>
      <c r="X151" s="177">
        <v>261734.1</v>
      </c>
      <c r="Y151" s="109">
        <v>160266.53</v>
      </c>
      <c r="Z151" s="116">
        <f t="shared" si="10"/>
        <v>-101467.57</v>
      </c>
      <c r="AA151" s="270">
        <f t="shared" si="11"/>
        <v>-0.38767424649673088</v>
      </c>
    </row>
    <row r="152" spans="1:27">
      <c r="A152" s="161"/>
      <c r="B152" s="95"/>
      <c r="C152" s="30"/>
      <c r="D152" s="15"/>
      <c r="E152" s="30"/>
      <c r="F152" s="15"/>
      <c r="G152" s="30"/>
      <c r="H152" s="15"/>
      <c r="I152" s="42"/>
      <c r="J152" s="16"/>
      <c r="K152" s="42"/>
      <c r="L152" s="16"/>
      <c r="M152" s="42"/>
      <c r="N152" s="28"/>
      <c r="O152" s="53"/>
      <c r="P152" s="28"/>
      <c r="Q152" s="46"/>
      <c r="R152" s="28"/>
      <c r="S152" s="98"/>
      <c r="T152" s="98"/>
      <c r="U152" s="98"/>
      <c r="V152" s="98"/>
      <c r="W152" s="176" t="s">
        <v>80</v>
      </c>
      <c r="X152" s="177">
        <v>8277.8799999999992</v>
      </c>
      <c r="Y152" s="109">
        <v>2261.04</v>
      </c>
      <c r="Z152" s="116">
        <f t="shared" si="10"/>
        <v>-6016.8399999999992</v>
      </c>
      <c r="AA152" s="270">
        <f t="shared" si="11"/>
        <v>-0.72685760122156884</v>
      </c>
    </row>
    <row r="153" spans="1:27">
      <c r="A153" s="161"/>
      <c r="B153" s="95"/>
      <c r="C153" s="30"/>
      <c r="D153" s="15"/>
      <c r="E153" s="30"/>
      <c r="F153" s="15"/>
      <c r="G153" s="30"/>
      <c r="H153" s="15"/>
      <c r="I153" s="42"/>
      <c r="J153" s="16"/>
      <c r="K153" s="42"/>
      <c r="L153" s="16"/>
      <c r="M153" s="42"/>
      <c r="N153" s="28"/>
      <c r="O153" s="53"/>
      <c r="P153" s="28"/>
      <c r="Q153" s="46"/>
      <c r="R153" s="28"/>
      <c r="S153" s="98"/>
      <c r="T153" s="98"/>
      <c r="U153" s="98"/>
      <c r="V153" s="98"/>
      <c r="W153" s="176" t="s">
        <v>81</v>
      </c>
      <c r="X153" s="177">
        <v>5004.13</v>
      </c>
      <c r="Y153" s="109">
        <v>8927.4599999999991</v>
      </c>
      <c r="Z153" s="116">
        <f t="shared" si="10"/>
        <v>3923.329999999999</v>
      </c>
      <c r="AA153" s="270">
        <f t="shared" si="11"/>
        <v>0.78401840080093821</v>
      </c>
    </row>
    <row r="154" spans="1:27">
      <c r="A154" s="161"/>
      <c r="B154" s="95"/>
      <c r="C154" s="30"/>
      <c r="D154" s="15"/>
      <c r="E154" s="30"/>
      <c r="F154" s="15"/>
      <c r="G154" s="30"/>
      <c r="H154" s="15"/>
      <c r="I154" s="42"/>
      <c r="J154" s="16"/>
      <c r="K154" s="42"/>
      <c r="L154" s="16"/>
      <c r="M154" s="42"/>
      <c r="N154" s="28"/>
      <c r="O154" s="53"/>
      <c r="P154" s="28"/>
      <c r="Q154" s="46"/>
      <c r="R154" s="28"/>
      <c r="S154" s="98"/>
      <c r="T154" s="98"/>
      <c r="U154" s="98"/>
      <c r="V154" s="98"/>
      <c r="W154" s="176" t="s">
        <v>82</v>
      </c>
      <c r="X154" s="177">
        <v>7128.41</v>
      </c>
      <c r="Y154" s="109" t="s">
        <v>98</v>
      </c>
      <c r="Z154" s="116">
        <f t="shared" si="10"/>
        <v>-7128.41</v>
      </c>
      <c r="AA154" s="270">
        <f t="shared" si="11"/>
        <v>-1</v>
      </c>
    </row>
    <row r="155" spans="1:27">
      <c r="A155" s="161"/>
      <c r="B155" s="95"/>
      <c r="C155" s="30"/>
      <c r="D155" s="15"/>
      <c r="E155" s="30"/>
      <c r="F155" s="15"/>
      <c r="G155" s="30"/>
      <c r="H155" s="15"/>
      <c r="I155" s="42"/>
      <c r="J155" s="16"/>
      <c r="K155" s="42"/>
      <c r="L155" s="16"/>
      <c r="M155" s="42"/>
      <c r="N155" s="28"/>
      <c r="O155" s="53"/>
      <c r="P155" s="28"/>
      <c r="Q155" s="46"/>
      <c r="R155" s="28"/>
      <c r="S155" s="98"/>
      <c r="T155" s="98"/>
      <c r="U155" s="98"/>
      <c r="V155" s="98"/>
      <c r="W155" s="176" t="s">
        <v>83</v>
      </c>
      <c r="X155" s="177">
        <v>12629.01</v>
      </c>
      <c r="Y155" s="109">
        <v>2826.26</v>
      </c>
      <c r="Z155" s="116">
        <f t="shared" si="10"/>
        <v>-9802.75</v>
      </c>
      <c r="AA155" s="270">
        <f t="shared" si="11"/>
        <v>-0.77620890315234525</v>
      </c>
    </row>
    <row r="156" spans="1:27">
      <c r="A156" s="161"/>
      <c r="B156" s="95"/>
      <c r="C156" s="30"/>
      <c r="D156" s="15"/>
      <c r="E156" s="30"/>
      <c r="F156" s="15"/>
      <c r="G156" s="30"/>
      <c r="H156" s="15"/>
      <c r="I156" s="42"/>
      <c r="J156" s="16"/>
      <c r="K156" s="42"/>
      <c r="L156" s="16"/>
      <c r="M156" s="42"/>
      <c r="N156" s="28"/>
      <c r="O156" s="53"/>
      <c r="P156" s="28"/>
      <c r="Q156" s="46"/>
      <c r="R156" s="28"/>
      <c r="S156" s="98"/>
      <c r="T156" s="98"/>
      <c r="U156" s="98"/>
      <c r="V156" s="98"/>
      <c r="W156" s="176" t="s">
        <v>84</v>
      </c>
      <c r="X156" s="177">
        <v>653.78</v>
      </c>
      <c r="Y156" s="109">
        <v>742.73</v>
      </c>
      <c r="Z156" s="116">
        <f t="shared" si="10"/>
        <v>88.950000000000045</v>
      </c>
      <c r="AA156" s="270">
        <f t="shared" si="11"/>
        <v>0.13605494202942894</v>
      </c>
    </row>
    <row r="157" spans="1:27">
      <c r="A157" s="161"/>
      <c r="B157" s="95"/>
      <c r="C157" s="30"/>
      <c r="D157" s="15"/>
      <c r="E157" s="30"/>
      <c r="F157" s="15"/>
      <c r="G157" s="30"/>
      <c r="H157" s="15"/>
      <c r="I157" s="42"/>
      <c r="J157" s="16"/>
      <c r="K157" s="42"/>
      <c r="L157" s="16"/>
      <c r="M157" s="42"/>
      <c r="N157" s="28"/>
      <c r="O157" s="53"/>
      <c r="P157" s="28"/>
      <c r="Q157" s="46"/>
      <c r="R157" s="28"/>
      <c r="S157" s="98"/>
      <c r="T157" s="98"/>
      <c r="U157" s="98"/>
      <c r="V157" s="98"/>
      <c r="W157" s="176" t="s">
        <v>85</v>
      </c>
      <c r="X157" s="177">
        <v>110.12</v>
      </c>
      <c r="Y157" s="109">
        <v>118.63</v>
      </c>
      <c r="Z157" s="116">
        <f t="shared" si="10"/>
        <v>8.5099999999999909</v>
      </c>
      <c r="AA157" s="270">
        <f t="shared" si="11"/>
        <v>7.7279331638212767E-2</v>
      </c>
    </row>
    <row r="158" spans="1:27">
      <c r="A158" s="161"/>
      <c r="B158" s="95"/>
      <c r="C158" s="30"/>
      <c r="D158" s="15"/>
      <c r="E158" s="30"/>
      <c r="F158" s="15"/>
      <c r="G158" s="30"/>
      <c r="H158" s="15"/>
      <c r="I158" s="42"/>
      <c r="J158" s="16"/>
      <c r="K158" s="42"/>
      <c r="L158" s="16"/>
      <c r="M158" s="42"/>
      <c r="N158" s="28"/>
      <c r="O158" s="53"/>
      <c r="P158" s="28"/>
      <c r="Q158" s="46"/>
      <c r="R158" s="28"/>
      <c r="S158" s="98"/>
      <c r="T158" s="98"/>
      <c r="U158" s="98"/>
      <c r="V158" s="98"/>
      <c r="W158" s="176" t="s">
        <v>86</v>
      </c>
      <c r="X158" s="177">
        <v>2971.37</v>
      </c>
      <c r="Y158" s="109">
        <v>1796.84</v>
      </c>
      <c r="Z158" s="116">
        <f t="shared" si="10"/>
        <v>-1174.53</v>
      </c>
      <c r="AA158" s="270">
        <f t="shared" si="11"/>
        <v>-0.39528231085324278</v>
      </c>
    </row>
    <row r="159" spans="1:27">
      <c r="A159" s="161"/>
      <c r="B159" s="95"/>
      <c r="C159" s="30"/>
      <c r="D159" s="15"/>
      <c r="E159" s="30"/>
      <c r="F159" s="15"/>
      <c r="G159" s="30"/>
      <c r="H159" s="15"/>
      <c r="I159" s="42"/>
      <c r="J159" s="16"/>
      <c r="K159" s="42"/>
      <c r="L159" s="16"/>
      <c r="M159" s="42"/>
      <c r="N159" s="28"/>
      <c r="O159" s="53"/>
      <c r="P159" s="28"/>
      <c r="Q159" s="46"/>
      <c r="R159" s="28"/>
      <c r="S159" s="98"/>
      <c r="T159" s="98"/>
      <c r="U159" s="98"/>
      <c r="V159" s="98"/>
      <c r="W159" s="176" t="s">
        <v>87</v>
      </c>
      <c r="X159" s="177">
        <v>249978.74</v>
      </c>
      <c r="Y159" s="109">
        <v>248769.52</v>
      </c>
      <c r="Z159" s="116">
        <f t="shared" si="10"/>
        <v>-1209.2200000000012</v>
      </c>
      <c r="AA159" s="270">
        <f t="shared" si="11"/>
        <v>-4.8372913632575365E-3</v>
      </c>
    </row>
    <row r="160" spans="1:27">
      <c r="A160" s="161"/>
      <c r="B160" s="95"/>
      <c r="C160" s="30"/>
      <c r="D160" s="15"/>
      <c r="E160" s="30"/>
      <c r="F160" s="15"/>
      <c r="G160" s="30"/>
      <c r="H160" s="15"/>
      <c r="I160" s="42"/>
      <c r="J160" s="16"/>
      <c r="K160" s="42"/>
      <c r="L160" s="16"/>
      <c r="M160" s="42"/>
      <c r="N160" s="28"/>
      <c r="O160" s="53"/>
      <c r="P160" s="28"/>
      <c r="Q160" s="46"/>
      <c r="R160" s="28"/>
      <c r="S160" s="98"/>
      <c r="T160" s="98"/>
      <c r="U160" s="98"/>
      <c r="V160" s="98"/>
      <c r="W160" s="176" t="s">
        <v>88</v>
      </c>
      <c r="X160" s="177">
        <v>264.74</v>
      </c>
      <c r="Y160" s="109">
        <v>13321.03</v>
      </c>
      <c r="Z160" s="116">
        <f t="shared" si="10"/>
        <v>13056.29</v>
      </c>
      <c r="AA160" s="270">
        <f t="shared" si="11"/>
        <v>49.317405756591377</v>
      </c>
    </row>
    <row r="161" spans="1:27">
      <c r="A161" s="161"/>
      <c r="B161" s="95"/>
      <c r="C161" s="30"/>
      <c r="D161" s="15"/>
      <c r="E161" s="30"/>
      <c r="F161" s="15"/>
      <c r="G161" s="30"/>
      <c r="H161" s="15"/>
      <c r="I161" s="42"/>
      <c r="J161" s="16"/>
      <c r="K161" s="42"/>
      <c r="L161" s="16"/>
      <c r="M161" s="42"/>
      <c r="N161" s="28"/>
      <c r="O161" s="53"/>
      <c r="P161" s="28"/>
      <c r="Q161" s="46"/>
      <c r="R161" s="28"/>
      <c r="S161" s="98"/>
      <c r="T161" s="98"/>
      <c r="U161" s="98"/>
      <c r="V161" s="98"/>
      <c r="W161" s="176" t="s">
        <v>89</v>
      </c>
      <c r="X161" s="177">
        <v>2424.29</v>
      </c>
      <c r="Y161" s="109">
        <v>5607.23</v>
      </c>
      <c r="Z161" s="116">
        <f t="shared" si="10"/>
        <v>3182.9399999999996</v>
      </c>
      <c r="AA161" s="270">
        <f t="shared" si="11"/>
        <v>1.3129369836116964</v>
      </c>
    </row>
    <row r="162" spans="1:27">
      <c r="A162" s="161"/>
      <c r="B162" s="95"/>
      <c r="C162" s="30"/>
      <c r="D162" s="15"/>
      <c r="E162" s="30"/>
      <c r="F162" s="15"/>
      <c r="G162" s="30"/>
      <c r="H162" s="15"/>
      <c r="I162" s="42"/>
      <c r="J162" s="16"/>
      <c r="K162" s="42"/>
      <c r="L162" s="16"/>
      <c r="M162" s="42"/>
      <c r="N162" s="28"/>
      <c r="O162" s="53"/>
      <c r="P162" s="28"/>
      <c r="Q162" s="46"/>
      <c r="R162" s="28"/>
      <c r="S162" s="98"/>
      <c r="T162" s="98"/>
      <c r="U162" s="98"/>
      <c r="V162" s="98"/>
      <c r="W162" s="176" t="s">
        <v>90</v>
      </c>
      <c r="X162" s="251" t="s">
        <v>98</v>
      </c>
      <c r="Y162" s="109" t="s">
        <v>98</v>
      </c>
      <c r="Z162" s="116">
        <f t="shared" si="10"/>
        <v>0</v>
      </c>
      <c r="AA162" s="270" t="e">
        <f t="shared" si="11"/>
        <v>#DIV/0!</v>
      </c>
    </row>
    <row r="163" spans="1:27">
      <c r="A163" s="161"/>
      <c r="B163" s="95"/>
      <c r="C163" s="30"/>
      <c r="D163" s="15"/>
      <c r="E163" s="30"/>
      <c r="F163" s="15"/>
      <c r="G163" s="30"/>
      <c r="H163" s="15"/>
      <c r="I163" s="42"/>
      <c r="J163" s="16"/>
      <c r="K163" s="42"/>
      <c r="L163" s="16"/>
      <c r="M163" s="42"/>
      <c r="N163" s="28"/>
      <c r="O163" s="53"/>
      <c r="P163" s="28"/>
      <c r="Q163" s="46"/>
      <c r="R163" s="28"/>
      <c r="S163" s="98"/>
      <c r="T163" s="98"/>
      <c r="U163" s="98"/>
      <c r="V163" s="98"/>
      <c r="W163" s="176" t="s">
        <v>91</v>
      </c>
      <c r="X163" s="251" t="s">
        <v>98</v>
      </c>
      <c r="Y163" s="109" t="s">
        <v>98</v>
      </c>
      <c r="Z163" s="116">
        <f t="shared" si="10"/>
        <v>0</v>
      </c>
      <c r="AA163" s="270" t="e">
        <f t="shared" si="11"/>
        <v>#DIV/0!</v>
      </c>
    </row>
    <row r="164" spans="1:27">
      <c r="A164" s="161"/>
      <c r="B164" s="95"/>
      <c r="C164" s="30"/>
      <c r="D164" s="15"/>
      <c r="E164" s="30"/>
      <c r="F164" s="15"/>
      <c r="G164" s="30"/>
      <c r="H164" s="15"/>
      <c r="I164" s="42"/>
      <c r="J164" s="16"/>
      <c r="K164" s="42"/>
      <c r="L164" s="16"/>
      <c r="M164" s="42"/>
      <c r="N164" s="28"/>
      <c r="O164" s="53"/>
      <c r="P164" s="28"/>
      <c r="Q164" s="46"/>
      <c r="R164" s="28"/>
      <c r="S164" s="98"/>
      <c r="T164" s="98"/>
      <c r="U164" s="98"/>
      <c r="V164" s="98"/>
      <c r="W164" s="176" t="s">
        <v>92</v>
      </c>
      <c r="X164" s="177">
        <v>255.69</v>
      </c>
      <c r="Y164" s="109" t="s">
        <v>98</v>
      </c>
      <c r="Z164" s="116">
        <f t="shared" si="10"/>
        <v>-255.69</v>
      </c>
      <c r="AA164" s="270">
        <f t="shared" si="11"/>
        <v>-1</v>
      </c>
    </row>
    <row r="165" spans="1:27">
      <c r="A165" s="161"/>
      <c r="B165" s="95"/>
      <c r="C165" s="30"/>
      <c r="D165" s="15"/>
      <c r="E165" s="30"/>
      <c r="F165" s="15"/>
      <c r="G165" s="30"/>
      <c r="H165" s="15"/>
      <c r="I165" s="42"/>
      <c r="J165" s="16"/>
      <c r="K165" s="42"/>
      <c r="L165" s="16"/>
      <c r="M165" s="42"/>
      <c r="N165" s="28"/>
      <c r="O165" s="53"/>
      <c r="P165" s="28"/>
      <c r="Q165" s="46"/>
      <c r="R165" s="28"/>
      <c r="S165" s="98"/>
      <c r="T165" s="98"/>
      <c r="U165" s="98"/>
      <c r="V165" s="98"/>
      <c r="W165" s="176" t="s">
        <v>93</v>
      </c>
      <c r="X165" s="251" t="s">
        <v>98</v>
      </c>
      <c r="Y165" s="109" t="s">
        <v>98</v>
      </c>
      <c r="Z165" s="116">
        <f t="shared" si="10"/>
        <v>0</v>
      </c>
      <c r="AA165" s="270" t="e">
        <f t="shared" si="11"/>
        <v>#DIV/0!</v>
      </c>
    </row>
    <row r="166" spans="1:27">
      <c r="A166" s="161"/>
      <c r="B166" s="95"/>
      <c r="C166" s="30"/>
      <c r="D166" s="15"/>
      <c r="E166" s="30"/>
      <c r="F166" s="15"/>
      <c r="G166" s="30"/>
      <c r="H166" s="15"/>
      <c r="I166" s="42"/>
      <c r="J166" s="16"/>
      <c r="K166" s="42"/>
      <c r="L166" s="16"/>
      <c r="M166" s="42"/>
      <c r="N166" s="28"/>
      <c r="O166" s="53"/>
      <c r="P166" s="28"/>
      <c r="Q166" s="46"/>
      <c r="R166" s="28"/>
      <c r="S166" s="98"/>
      <c r="T166" s="98"/>
      <c r="U166" s="98"/>
      <c r="V166" s="98"/>
      <c r="W166" s="176" t="s">
        <v>94</v>
      </c>
      <c r="X166" s="177">
        <v>61668.71</v>
      </c>
      <c r="Y166" s="109">
        <v>55023.82</v>
      </c>
      <c r="Z166" s="116">
        <f t="shared" si="10"/>
        <v>-6644.8899999999994</v>
      </c>
      <c r="AA166" s="270">
        <f t="shared" si="11"/>
        <v>-0.10775140261568629</v>
      </c>
    </row>
    <row r="167" spans="1:27">
      <c r="A167" s="161"/>
      <c r="B167" s="95"/>
      <c r="C167" s="30"/>
      <c r="D167" s="15"/>
      <c r="E167" s="30"/>
      <c r="F167" s="15"/>
      <c r="G167" s="30"/>
      <c r="H167" s="15"/>
      <c r="I167" s="42"/>
      <c r="J167" s="16"/>
      <c r="K167" s="42"/>
      <c r="L167" s="16"/>
      <c r="M167" s="42"/>
      <c r="N167" s="28"/>
      <c r="O167" s="53"/>
      <c r="P167" s="28"/>
      <c r="Q167" s="46"/>
      <c r="R167" s="28"/>
      <c r="S167" s="98"/>
      <c r="T167" s="98"/>
      <c r="U167" s="98"/>
      <c r="V167" s="98"/>
      <c r="W167" s="176" t="s">
        <v>95</v>
      </c>
      <c r="X167" s="177">
        <v>195.89</v>
      </c>
      <c r="Y167" s="109" t="s">
        <v>98</v>
      </c>
      <c r="Z167" s="116">
        <f t="shared" si="10"/>
        <v>-195.89</v>
      </c>
      <c r="AA167" s="270">
        <f t="shared" si="11"/>
        <v>-1</v>
      </c>
    </row>
    <row r="168" spans="1:27">
      <c r="A168" s="161"/>
      <c r="B168" s="95"/>
      <c r="C168" s="30"/>
      <c r="D168" s="15"/>
      <c r="E168" s="30"/>
      <c r="F168" s="15"/>
      <c r="G168" s="30"/>
      <c r="H168" s="15"/>
      <c r="I168" s="42"/>
      <c r="J168" s="16"/>
      <c r="K168" s="42"/>
      <c r="L168" s="16"/>
      <c r="M168" s="42"/>
      <c r="N168" s="28"/>
      <c r="O168" s="53"/>
      <c r="P168" s="28"/>
      <c r="Q168" s="46"/>
      <c r="R168" s="28"/>
      <c r="S168" s="98"/>
      <c r="T168" s="98"/>
      <c r="U168" s="98"/>
      <c r="V168" s="98"/>
      <c r="W168" s="176" t="s">
        <v>96</v>
      </c>
      <c r="X168" s="251" t="s">
        <v>98</v>
      </c>
      <c r="Y168" s="109" t="s">
        <v>98</v>
      </c>
      <c r="Z168" s="116">
        <f t="shared" si="10"/>
        <v>0</v>
      </c>
      <c r="AA168" s="270" t="e">
        <f t="shared" si="11"/>
        <v>#DIV/0!</v>
      </c>
    </row>
    <row r="169" spans="1:27">
      <c r="A169" s="161"/>
      <c r="B169" s="95"/>
      <c r="C169" s="30"/>
      <c r="D169" s="15"/>
      <c r="E169" s="30"/>
      <c r="F169" s="15"/>
      <c r="G169" s="30"/>
      <c r="H169" s="15"/>
      <c r="I169" s="42"/>
      <c r="J169" s="16"/>
      <c r="K169" s="42"/>
      <c r="L169" s="16"/>
      <c r="M169" s="42"/>
      <c r="N169" s="28"/>
      <c r="O169" s="53"/>
      <c r="P169" s="28"/>
      <c r="Q169" s="46"/>
      <c r="R169" s="28"/>
      <c r="S169" s="98"/>
      <c r="T169" s="98"/>
      <c r="U169" s="98"/>
      <c r="V169" s="98"/>
      <c r="W169" s="176" t="s">
        <v>97</v>
      </c>
      <c r="X169" s="177" t="s">
        <v>98</v>
      </c>
      <c r="Y169" s="109" t="s">
        <v>98</v>
      </c>
      <c r="Z169" s="116">
        <f t="shared" si="10"/>
        <v>0</v>
      </c>
      <c r="AA169" s="270" t="e">
        <f>Z169/X169</f>
        <v>#DIV/0!</v>
      </c>
    </row>
    <row r="170" spans="1:27">
      <c r="A170" s="95"/>
      <c r="B170" s="93"/>
      <c r="C170" s="28"/>
      <c r="D170" s="17"/>
      <c r="E170" s="28"/>
      <c r="F170" s="17"/>
      <c r="G170" s="28"/>
      <c r="H170" s="17"/>
      <c r="I170" s="40"/>
      <c r="J170" s="18"/>
      <c r="K170" s="40"/>
      <c r="L170" s="18"/>
      <c r="M170" s="40"/>
      <c r="N170" s="28"/>
      <c r="O170" s="53"/>
      <c r="P170" s="28"/>
      <c r="Q170" s="46"/>
      <c r="R170" s="28"/>
      <c r="S170" s="98"/>
      <c r="T170" s="98"/>
      <c r="U170" s="98"/>
      <c r="V170" s="98"/>
      <c r="W170" s="163"/>
      <c r="X170" s="114">
        <v>980740.74</v>
      </c>
      <c r="Y170" s="109"/>
      <c r="Z170" s="116"/>
      <c r="AA170" s="270"/>
    </row>
    <row r="171" spans="1:27">
      <c r="A171" s="93"/>
      <c r="B171" s="95"/>
      <c r="C171" s="30"/>
      <c r="D171" s="15"/>
      <c r="E171" s="30"/>
      <c r="F171" s="15"/>
      <c r="G171" s="30"/>
      <c r="H171" s="15"/>
      <c r="I171" s="42"/>
      <c r="J171" s="16"/>
      <c r="K171" s="42"/>
      <c r="L171" s="16"/>
      <c r="M171" s="42"/>
      <c r="N171" s="28"/>
      <c r="O171" s="53"/>
      <c r="Q171" s="46"/>
      <c r="R171" s="33"/>
      <c r="S171" s="98"/>
      <c r="T171" s="98"/>
      <c r="U171" s="98"/>
      <c r="V171" s="98"/>
      <c r="W171" s="163"/>
      <c r="X171" s="114"/>
      <c r="Y171" s="109"/>
      <c r="Z171" s="117"/>
      <c r="AA171" s="267"/>
    </row>
    <row r="172" spans="1:27" ht="15.6">
      <c r="A172" s="70"/>
      <c r="B172" s="70"/>
      <c r="C172" s="25" t="s">
        <v>18</v>
      </c>
      <c r="D172" s="127" t="s">
        <v>18</v>
      </c>
      <c r="E172" s="25" t="s">
        <v>18</v>
      </c>
      <c r="F172" s="127" t="s">
        <v>18</v>
      </c>
      <c r="G172" s="25" t="s">
        <v>18</v>
      </c>
      <c r="H172" s="128" t="s">
        <v>18</v>
      </c>
      <c r="I172" s="37" t="s">
        <v>18</v>
      </c>
      <c r="J172" s="127" t="s">
        <v>18</v>
      </c>
      <c r="K172" s="25" t="s">
        <v>18</v>
      </c>
      <c r="L172" s="127" t="s">
        <v>18</v>
      </c>
      <c r="M172" s="25" t="s">
        <v>18</v>
      </c>
      <c r="N172" s="25" t="s">
        <v>29</v>
      </c>
      <c r="O172" s="49" t="s">
        <v>18</v>
      </c>
      <c r="P172" s="25" t="s">
        <v>29</v>
      </c>
      <c r="Q172" s="66" t="s">
        <v>18</v>
      </c>
      <c r="R172" s="25" t="s">
        <v>29</v>
      </c>
      <c r="S172" s="66" t="s">
        <v>18</v>
      </c>
      <c r="T172" s="66" t="s">
        <v>18</v>
      </c>
      <c r="U172" s="66" t="s">
        <v>18</v>
      </c>
      <c r="V172" s="66" t="s">
        <v>18</v>
      </c>
      <c r="W172" s="66"/>
      <c r="X172" s="66" t="s">
        <v>18</v>
      </c>
      <c r="Y172" s="66" t="s">
        <v>18</v>
      </c>
      <c r="Z172" s="66" t="s">
        <v>29</v>
      </c>
      <c r="AA172" s="265" t="s">
        <v>53</v>
      </c>
    </row>
    <row r="173" spans="1:27" s="262" customFormat="1" ht="15.6">
      <c r="A173" s="97" t="s">
        <v>0</v>
      </c>
      <c r="B173" s="97" t="s">
        <v>14</v>
      </c>
      <c r="C173" s="25" t="s">
        <v>15</v>
      </c>
      <c r="D173" s="5" t="s">
        <v>15</v>
      </c>
      <c r="E173" s="25" t="s">
        <v>15</v>
      </c>
      <c r="F173" s="5" t="s">
        <v>15</v>
      </c>
      <c r="G173" s="25" t="s">
        <v>15</v>
      </c>
      <c r="H173" s="6" t="s">
        <v>15</v>
      </c>
      <c r="I173" s="37" t="s">
        <v>15</v>
      </c>
      <c r="J173" s="5" t="s">
        <v>15</v>
      </c>
      <c r="K173" s="25" t="s">
        <v>15</v>
      </c>
      <c r="L173" s="5" t="s">
        <v>15</v>
      </c>
      <c r="M173" s="25" t="s">
        <v>15</v>
      </c>
      <c r="N173" s="25" t="s">
        <v>30</v>
      </c>
      <c r="O173" s="49" t="s">
        <v>15</v>
      </c>
      <c r="P173" s="25" t="s">
        <v>30</v>
      </c>
      <c r="Q173" s="66" t="s">
        <v>15</v>
      </c>
      <c r="R173" s="25" t="s">
        <v>30</v>
      </c>
      <c r="S173" s="66" t="s">
        <v>15</v>
      </c>
      <c r="T173" s="66" t="s">
        <v>15</v>
      </c>
      <c r="U173" s="66" t="s">
        <v>15</v>
      </c>
      <c r="V173" s="66" t="s">
        <v>15</v>
      </c>
      <c r="W173" s="66"/>
      <c r="X173" s="66" t="s">
        <v>15</v>
      </c>
      <c r="Y173" s="66" t="s">
        <v>15</v>
      </c>
      <c r="Z173" s="66" t="s">
        <v>30</v>
      </c>
      <c r="AA173" s="265" t="s">
        <v>54</v>
      </c>
    </row>
    <row r="174" spans="1:27" ht="15.6">
      <c r="A174" s="97" t="s">
        <v>107</v>
      </c>
      <c r="B174" s="97" t="s">
        <v>108</v>
      </c>
      <c r="C174" s="25" t="s">
        <v>19</v>
      </c>
      <c r="D174" s="5" t="s">
        <v>22</v>
      </c>
      <c r="E174" s="25" t="s">
        <v>23</v>
      </c>
      <c r="F174" s="5" t="s">
        <v>24</v>
      </c>
      <c r="G174" s="25" t="s">
        <v>25</v>
      </c>
      <c r="H174" s="6" t="s">
        <v>26</v>
      </c>
      <c r="I174" s="37" t="s">
        <v>27</v>
      </c>
      <c r="J174" s="5" t="s">
        <v>28</v>
      </c>
      <c r="K174" s="25">
        <v>2001</v>
      </c>
      <c r="L174" s="5">
        <v>2002</v>
      </c>
      <c r="M174" s="25">
        <v>2003</v>
      </c>
      <c r="N174" s="25" t="s">
        <v>31</v>
      </c>
      <c r="O174" s="50">
        <v>2004</v>
      </c>
      <c r="P174" s="47" t="s">
        <v>32</v>
      </c>
      <c r="Q174" s="67">
        <v>2005</v>
      </c>
      <c r="R174" s="47" t="s">
        <v>34</v>
      </c>
      <c r="S174" s="67">
        <v>2006</v>
      </c>
      <c r="T174" s="67">
        <v>2007</v>
      </c>
      <c r="U174" s="66">
        <v>2008</v>
      </c>
      <c r="V174" s="66">
        <v>2009</v>
      </c>
      <c r="W174" s="66"/>
      <c r="X174" s="66">
        <v>2019</v>
      </c>
      <c r="Y174" s="66">
        <v>2020</v>
      </c>
      <c r="Z174" s="25" t="s">
        <v>68</v>
      </c>
      <c r="AA174" s="266"/>
    </row>
    <row r="175" spans="1:27">
      <c r="A175" s="95"/>
      <c r="B175" s="93"/>
      <c r="C175" s="28"/>
      <c r="D175" s="17"/>
      <c r="E175" s="28"/>
      <c r="F175" s="17"/>
      <c r="G175" s="28"/>
      <c r="H175" s="17"/>
      <c r="I175" s="40"/>
      <c r="J175" s="18"/>
      <c r="K175" s="40"/>
      <c r="L175" s="18"/>
      <c r="M175" s="40"/>
      <c r="N175" s="28"/>
      <c r="O175" s="53"/>
      <c r="Q175" s="46"/>
      <c r="R175" s="33"/>
      <c r="S175" s="98"/>
      <c r="T175" s="98"/>
      <c r="U175" s="98"/>
      <c r="V175" s="98"/>
      <c r="W175" s="163"/>
      <c r="X175" s="114"/>
      <c r="Y175" s="109"/>
      <c r="Z175" s="117"/>
      <c r="AA175" s="267"/>
    </row>
    <row r="176" spans="1:27" ht="15.6">
      <c r="A176" s="164" t="s">
        <v>7</v>
      </c>
      <c r="B176" s="258" t="s">
        <v>10</v>
      </c>
      <c r="C176" s="167">
        <v>392996</v>
      </c>
      <c r="D176" s="259">
        <v>482691.41</v>
      </c>
      <c r="E176" s="167">
        <v>452752.5</v>
      </c>
      <c r="F176" s="259">
        <v>522713.13</v>
      </c>
      <c r="G176" s="167">
        <v>478398.4</v>
      </c>
      <c r="H176" s="259">
        <v>543244.81999999995</v>
      </c>
      <c r="I176" s="260">
        <v>656448.23</v>
      </c>
      <c r="J176" s="261">
        <v>698761.62</v>
      </c>
      <c r="K176" s="260">
        <v>700546.99</v>
      </c>
      <c r="L176" s="261">
        <v>809095.91</v>
      </c>
      <c r="M176" s="260">
        <v>621496.31999999995</v>
      </c>
      <c r="N176" s="167">
        <f>SUM(M176-L176)</f>
        <v>-187599.59000000008</v>
      </c>
      <c r="O176" s="168">
        <v>696442.14</v>
      </c>
      <c r="P176" s="167">
        <f>SUM(O176-M176)</f>
        <v>74945.820000000065</v>
      </c>
      <c r="Q176" s="169">
        <v>707970.37</v>
      </c>
      <c r="R176" s="167">
        <f>SUM(Q176-O176)</f>
        <v>11528.229999999981</v>
      </c>
      <c r="S176" s="170">
        <v>697733.75</v>
      </c>
      <c r="T176" s="170">
        <v>638368.43000000005</v>
      </c>
      <c r="U176" s="170">
        <v>687173.36</v>
      </c>
      <c r="V176" s="170">
        <v>603002.47</v>
      </c>
      <c r="W176" s="252"/>
      <c r="X176" s="253">
        <v>918350.69</v>
      </c>
      <c r="Y176" s="254">
        <v>865640.42</v>
      </c>
      <c r="Z176" s="255"/>
      <c r="AA176" s="268"/>
    </row>
    <row r="177" spans="1:27">
      <c r="A177" s="161"/>
      <c r="B177" s="95"/>
      <c r="C177" s="30"/>
      <c r="D177" s="15"/>
      <c r="E177" s="30"/>
      <c r="F177" s="15"/>
      <c r="G177" s="30"/>
      <c r="H177" s="15"/>
      <c r="I177" s="42"/>
      <c r="J177" s="16"/>
      <c r="K177" s="42"/>
      <c r="L177" s="16"/>
      <c r="M177" s="42"/>
      <c r="N177" s="28"/>
      <c r="O177" s="53"/>
      <c r="P177" s="28"/>
      <c r="Q177" s="46"/>
      <c r="R177" s="28"/>
      <c r="S177" s="98"/>
      <c r="T177" s="98"/>
      <c r="U177" s="98"/>
      <c r="V177" s="98"/>
      <c r="W177" s="176" t="s">
        <v>75</v>
      </c>
      <c r="X177" s="177">
        <v>190048.82</v>
      </c>
      <c r="Y177" s="109">
        <v>144938.79</v>
      </c>
      <c r="Z177" s="116">
        <f t="shared" ref="Z177:Z199" si="12">IF(Y177=0,"",Y177-X177)</f>
        <v>-45110.03</v>
      </c>
      <c r="AA177" s="270">
        <f t="shared" ref="AA177:AA198" si="13">Z177/X177</f>
        <v>-0.23736022144204841</v>
      </c>
    </row>
    <row r="178" spans="1:27">
      <c r="A178" s="161"/>
      <c r="B178" s="95"/>
      <c r="C178" s="30"/>
      <c r="D178" s="15"/>
      <c r="E178" s="30"/>
      <c r="F178" s="15"/>
      <c r="G178" s="30"/>
      <c r="H178" s="15"/>
      <c r="I178" s="42"/>
      <c r="J178" s="16"/>
      <c r="K178" s="42"/>
      <c r="L178" s="16"/>
      <c r="M178" s="42"/>
      <c r="N178" s="28"/>
      <c r="O178" s="53"/>
      <c r="P178" s="28"/>
      <c r="Q178" s="46"/>
      <c r="R178" s="28"/>
      <c r="S178" s="98"/>
      <c r="T178" s="98"/>
      <c r="U178" s="98"/>
      <c r="V178" s="98"/>
      <c r="W178" s="176" t="s">
        <v>76</v>
      </c>
      <c r="X178" s="177">
        <v>10005.99</v>
      </c>
      <c r="Y178" s="109">
        <v>7335.41</v>
      </c>
      <c r="Z178" s="116">
        <f t="shared" si="12"/>
        <v>-2670.58</v>
      </c>
      <c r="AA178" s="270">
        <f t="shared" si="13"/>
        <v>-0.26689812802131524</v>
      </c>
    </row>
    <row r="179" spans="1:27">
      <c r="A179" s="161"/>
      <c r="B179" s="95"/>
      <c r="C179" s="30"/>
      <c r="D179" s="15"/>
      <c r="E179" s="30"/>
      <c r="F179" s="15"/>
      <c r="G179" s="30"/>
      <c r="H179" s="15"/>
      <c r="I179" s="42"/>
      <c r="J179" s="16"/>
      <c r="K179" s="42"/>
      <c r="L179" s="16"/>
      <c r="M179" s="42"/>
      <c r="N179" s="28"/>
      <c r="O179" s="53"/>
      <c r="P179" s="28"/>
      <c r="Q179" s="46"/>
      <c r="R179" s="28"/>
      <c r="S179" s="98"/>
      <c r="T179" s="98"/>
      <c r="U179" s="98"/>
      <c r="V179" s="98"/>
      <c r="W179" s="176" t="s">
        <v>77</v>
      </c>
      <c r="X179" s="177">
        <v>131756.51999999999</v>
      </c>
      <c r="Y179" s="109">
        <v>201670.95</v>
      </c>
      <c r="Z179" s="116">
        <f t="shared" si="12"/>
        <v>69914.430000000022</v>
      </c>
      <c r="AA179" s="270">
        <f t="shared" si="13"/>
        <v>0.53063355043074933</v>
      </c>
    </row>
    <row r="180" spans="1:27">
      <c r="A180" s="161"/>
      <c r="B180" s="95"/>
      <c r="C180" s="30"/>
      <c r="D180" s="15"/>
      <c r="E180" s="30"/>
      <c r="F180" s="15"/>
      <c r="G180" s="30"/>
      <c r="H180" s="15"/>
      <c r="I180" s="42"/>
      <c r="J180" s="16"/>
      <c r="K180" s="42"/>
      <c r="L180" s="16"/>
      <c r="M180" s="42"/>
      <c r="N180" s="28"/>
      <c r="O180" s="53"/>
      <c r="P180" s="28"/>
      <c r="Q180" s="46"/>
      <c r="R180" s="28"/>
      <c r="S180" s="98"/>
      <c r="T180" s="98"/>
      <c r="U180" s="98"/>
      <c r="V180" s="98"/>
      <c r="W180" s="176" t="s">
        <v>78</v>
      </c>
      <c r="X180" s="177">
        <v>18353.64</v>
      </c>
      <c r="Y180" s="109">
        <v>7451.66</v>
      </c>
      <c r="Z180" s="116">
        <f t="shared" si="12"/>
        <v>-10901.98</v>
      </c>
      <c r="AA180" s="270">
        <f t="shared" si="13"/>
        <v>-0.59399552350378448</v>
      </c>
    </row>
    <row r="181" spans="1:27">
      <c r="A181" s="161"/>
      <c r="B181" s="95"/>
      <c r="C181" s="30"/>
      <c r="D181" s="15"/>
      <c r="E181" s="30"/>
      <c r="F181" s="15"/>
      <c r="G181" s="30"/>
      <c r="H181" s="15"/>
      <c r="I181" s="42"/>
      <c r="J181" s="16"/>
      <c r="K181" s="42"/>
      <c r="L181" s="16"/>
      <c r="M181" s="42"/>
      <c r="N181" s="28"/>
      <c r="O181" s="53"/>
      <c r="P181" s="28"/>
      <c r="Q181" s="46"/>
      <c r="R181" s="28"/>
      <c r="S181" s="98"/>
      <c r="T181" s="98"/>
      <c r="U181" s="98"/>
      <c r="V181" s="98"/>
      <c r="W181" s="176" t="s">
        <v>79</v>
      </c>
      <c r="X181" s="177">
        <v>227229.01</v>
      </c>
      <c r="Y181" s="109">
        <v>186066</v>
      </c>
      <c r="Z181" s="116">
        <f t="shared" si="12"/>
        <v>-41163.010000000009</v>
      </c>
      <c r="AA181" s="270">
        <f t="shared" si="13"/>
        <v>-0.1811520896913647</v>
      </c>
    </row>
    <row r="182" spans="1:27">
      <c r="A182" s="161"/>
      <c r="B182" s="95"/>
      <c r="C182" s="30"/>
      <c r="D182" s="15"/>
      <c r="E182" s="30"/>
      <c r="F182" s="15"/>
      <c r="G182" s="30"/>
      <c r="H182" s="15"/>
      <c r="I182" s="42"/>
      <c r="J182" s="16"/>
      <c r="K182" s="42"/>
      <c r="L182" s="16"/>
      <c r="M182" s="42"/>
      <c r="N182" s="28"/>
      <c r="O182" s="53"/>
      <c r="P182" s="28"/>
      <c r="Q182" s="46"/>
      <c r="R182" s="28"/>
      <c r="S182" s="98"/>
      <c r="T182" s="98"/>
      <c r="U182" s="98"/>
      <c r="V182" s="98"/>
      <c r="W182" s="176" t="s">
        <v>80</v>
      </c>
      <c r="X182" s="177">
        <v>7548.69</v>
      </c>
      <c r="Y182" s="109">
        <v>4978.49</v>
      </c>
      <c r="Z182" s="116">
        <f t="shared" si="12"/>
        <v>-2570.1999999999998</v>
      </c>
      <c r="AA182" s="270">
        <f t="shared" si="13"/>
        <v>-0.34048291822819587</v>
      </c>
    </row>
    <row r="183" spans="1:27">
      <c r="A183" s="161"/>
      <c r="B183" s="95"/>
      <c r="C183" s="30"/>
      <c r="D183" s="15"/>
      <c r="E183" s="30"/>
      <c r="F183" s="15"/>
      <c r="G183" s="30"/>
      <c r="H183" s="15"/>
      <c r="I183" s="42"/>
      <c r="J183" s="16"/>
      <c r="K183" s="42"/>
      <c r="L183" s="16"/>
      <c r="M183" s="42"/>
      <c r="N183" s="28"/>
      <c r="O183" s="53"/>
      <c r="P183" s="28"/>
      <c r="Q183" s="46"/>
      <c r="R183" s="28"/>
      <c r="S183" s="98"/>
      <c r="T183" s="98"/>
      <c r="U183" s="98"/>
      <c r="V183" s="98"/>
      <c r="W183" s="176" t="s">
        <v>81</v>
      </c>
      <c r="X183" s="177">
        <v>4742.16</v>
      </c>
      <c r="Y183" s="109">
        <v>10037.01</v>
      </c>
      <c r="Z183" s="116">
        <f t="shared" si="12"/>
        <v>5294.85</v>
      </c>
      <c r="AA183" s="270">
        <f t="shared" si="13"/>
        <v>1.1165481552710159</v>
      </c>
    </row>
    <row r="184" spans="1:27">
      <c r="A184" s="161"/>
      <c r="B184" s="95"/>
      <c r="C184" s="30"/>
      <c r="D184" s="15"/>
      <c r="E184" s="30"/>
      <c r="F184" s="15"/>
      <c r="G184" s="30"/>
      <c r="H184" s="15"/>
      <c r="I184" s="42"/>
      <c r="J184" s="16"/>
      <c r="K184" s="42"/>
      <c r="L184" s="16"/>
      <c r="M184" s="42"/>
      <c r="N184" s="28"/>
      <c r="O184" s="53"/>
      <c r="P184" s="28"/>
      <c r="Q184" s="46"/>
      <c r="R184" s="28"/>
      <c r="S184" s="98"/>
      <c r="T184" s="98"/>
      <c r="U184" s="98"/>
      <c r="V184" s="98"/>
      <c r="W184" s="176" t="s">
        <v>82</v>
      </c>
      <c r="X184" s="177">
        <v>4244.3999999999996</v>
      </c>
      <c r="Y184" s="109" t="s">
        <v>98</v>
      </c>
      <c r="Z184" s="116">
        <f t="shared" si="12"/>
        <v>-4244.3999999999996</v>
      </c>
      <c r="AA184" s="270">
        <f t="shared" si="13"/>
        <v>-1</v>
      </c>
    </row>
    <row r="185" spans="1:27">
      <c r="A185" s="161"/>
      <c r="B185" s="95"/>
      <c r="C185" s="30"/>
      <c r="D185" s="15"/>
      <c r="E185" s="30"/>
      <c r="F185" s="15"/>
      <c r="G185" s="30"/>
      <c r="H185" s="15"/>
      <c r="I185" s="42"/>
      <c r="J185" s="16"/>
      <c r="K185" s="42"/>
      <c r="L185" s="16"/>
      <c r="M185" s="42"/>
      <c r="N185" s="28"/>
      <c r="O185" s="53"/>
      <c r="P185" s="28"/>
      <c r="Q185" s="46"/>
      <c r="R185" s="28"/>
      <c r="S185" s="98"/>
      <c r="T185" s="98"/>
      <c r="U185" s="98"/>
      <c r="V185" s="98"/>
      <c r="W185" s="176" t="s">
        <v>83</v>
      </c>
      <c r="X185" s="177">
        <v>6139.59</v>
      </c>
      <c r="Y185" s="109">
        <v>657.54</v>
      </c>
      <c r="Z185" s="116">
        <f t="shared" si="12"/>
        <v>-5482.05</v>
      </c>
      <c r="AA185" s="270">
        <f t="shared" si="13"/>
        <v>-0.89290164326933885</v>
      </c>
    </row>
    <row r="186" spans="1:27">
      <c r="A186" s="161"/>
      <c r="B186" s="95"/>
      <c r="C186" s="30"/>
      <c r="D186" s="15"/>
      <c r="E186" s="30"/>
      <c r="F186" s="15"/>
      <c r="G186" s="30"/>
      <c r="H186" s="15"/>
      <c r="I186" s="42"/>
      <c r="J186" s="16"/>
      <c r="K186" s="42"/>
      <c r="L186" s="16"/>
      <c r="M186" s="42"/>
      <c r="N186" s="28"/>
      <c r="O186" s="53"/>
      <c r="P186" s="28"/>
      <c r="Q186" s="46"/>
      <c r="R186" s="28"/>
      <c r="S186" s="98"/>
      <c r="T186" s="98"/>
      <c r="U186" s="98"/>
      <c r="V186" s="98"/>
      <c r="W186" s="176" t="s">
        <v>84</v>
      </c>
      <c r="X186" s="177">
        <v>3468.58</v>
      </c>
      <c r="Y186" s="109">
        <v>733.77</v>
      </c>
      <c r="Z186" s="116">
        <f t="shared" si="12"/>
        <v>-2734.81</v>
      </c>
      <c r="AA186" s="270">
        <f t="shared" si="13"/>
        <v>-0.78845233496128098</v>
      </c>
    </row>
    <row r="187" spans="1:27">
      <c r="A187" s="161"/>
      <c r="B187" s="95"/>
      <c r="C187" s="30"/>
      <c r="D187" s="15"/>
      <c r="E187" s="30"/>
      <c r="F187" s="15"/>
      <c r="G187" s="30"/>
      <c r="H187" s="15"/>
      <c r="I187" s="42"/>
      <c r="J187" s="16"/>
      <c r="K187" s="42"/>
      <c r="L187" s="16"/>
      <c r="M187" s="42"/>
      <c r="N187" s="28"/>
      <c r="O187" s="53"/>
      <c r="P187" s="28"/>
      <c r="Q187" s="46"/>
      <c r="R187" s="28"/>
      <c r="S187" s="98"/>
      <c r="T187" s="98"/>
      <c r="U187" s="98"/>
      <c r="V187" s="98"/>
      <c r="W187" s="176" t="s">
        <v>85</v>
      </c>
      <c r="X187" s="177">
        <v>164.53</v>
      </c>
      <c r="Y187" s="109">
        <v>76.02</v>
      </c>
      <c r="Z187" s="116">
        <f t="shared" si="12"/>
        <v>-88.51</v>
      </c>
      <c r="AA187" s="270">
        <f t="shared" si="13"/>
        <v>-0.53795660365890718</v>
      </c>
    </row>
    <row r="188" spans="1:27">
      <c r="A188" s="161"/>
      <c r="B188" s="95"/>
      <c r="C188" s="30"/>
      <c r="D188" s="15"/>
      <c r="E188" s="30"/>
      <c r="F188" s="15"/>
      <c r="G188" s="30"/>
      <c r="H188" s="15"/>
      <c r="I188" s="42"/>
      <c r="J188" s="16"/>
      <c r="K188" s="42"/>
      <c r="L188" s="16"/>
      <c r="M188" s="42"/>
      <c r="N188" s="28"/>
      <c r="O188" s="53"/>
      <c r="P188" s="28"/>
      <c r="Q188" s="46"/>
      <c r="R188" s="28"/>
      <c r="S188" s="98"/>
      <c r="T188" s="98"/>
      <c r="U188" s="98"/>
      <c r="V188" s="98"/>
      <c r="W188" s="176" t="s">
        <v>86</v>
      </c>
      <c r="X188" s="177">
        <v>17650.240000000002</v>
      </c>
      <c r="Y188" s="109">
        <v>1832.79</v>
      </c>
      <c r="Z188" s="116">
        <f t="shared" si="12"/>
        <v>-15817.45</v>
      </c>
      <c r="AA188" s="270">
        <f t="shared" si="13"/>
        <v>-0.89616061877912134</v>
      </c>
    </row>
    <row r="189" spans="1:27">
      <c r="A189" s="161"/>
      <c r="B189" s="95"/>
      <c r="C189" s="30"/>
      <c r="D189" s="15"/>
      <c r="E189" s="30"/>
      <c r="F189" s="15"/>
      <c r="G189" s="30"/>
      <c r="H189" s="15"/>
      <c r="I189" s="42"/>
      <c r="J189" s="16"/>
      <c r="K189" s="42"/>
      <c r="L189" s="16"/>
      <c r="M189" s="42"/>
      <c r="N189" s="28"/>
      <c r="O189" s="53"/>
      <c r="P189" s="28"/>
      <c r="Q189" s="46"/>
      <c r="R189" s="28"/>
      <c r="S189" s="98"/>
      <c r="T189" s="98"/>
      <c r="U189" s="98"/>
      <c r="V189" s="98"/>
      <c r="W189" s="176" t="s">
        <v>87</v>
      </c>
      <c r="X189" s="177">
        <v>253393.1</v>
      </c>
      <c r="Y189" s="109">
        <v>237176.9</v>
      </c>
      <c r="Z189" s="116">
        <f t="shared" si="12"/>
        <v>-16216.200000000012</v>
      </c>
      <c r="AA189" s="270">
        <f t="shared" si="13"/>
        <v>-6.3996217734421379E-2</v>
      </c>
    </row>
    <row r="190" spans="1:27">
      <c r="A190" s="161"/>
      <c r="B190" s="95"/>
      <c r="C190" s="30"/>
      <c r="D190" s="15"/>
      <c r="E190" s="30"/>
      <c r="F190" s="15"/>
      <c r="G190" s="30"/>
      <c r="H190" s="15"/>
      <c r="I190" s="42"/>
      <c r="J190" s="16"/>
      <c r="K190" s="42"/>
      <c r="L190" s="16"/>
      <c r="M190" s="42"/>
      <c r="N190" s="28"/>
      <c r="O190" s="53"/>
      <c r="P190" s="28"/>
      <c r="Q190" s="46"/>
      <c r="R190" s="28"/>
      <c r="S190" s="98"/>
      <c r="T190" s="98"/>
      <c r="U190" s="98"/>
      <c r="V190" s="98"/>
      <c r="W190" s="176" t="s">
        <v>88</v>
      </c>
      <c r="X190" s="177">
        <v>0</v>
      </c>
      <c r="Y190" s="109">
        <v>12328.74</v>
      </c>
      <c r="Z190" s="116">
        <f t="shared" si="12"/>
        <v>12328.74</v>
      </c>
      <c r="AA190" s="270" t="e">
        <f t="shared" si="13"/>
        <v>#DIV/0!</v>
      </c>
    </row>
    <row r="191" spans="1:27">
      <c r="A191" s="161"/>
      <c r="B191" s="95"/>
      <c r="C191" s="30"/>
      <c r="D191" s="15"/>
      <c r="E191" s="30"/>
      <c r="F191" s="15"/>
      <c r="G191" s="30"/>
      <c r="H191" s="15"/>
      <c r="I191" s="42"/>
      <c r="J191" s="16"/>
      <c r="K191" s="42"/>
      <c r="L191" s="16"/>
      <c r="M191" s="42"/>
      <c r="N191" s="28"/>
      <c r="O191" s="53"/>
      <c r="P191" s="28"/>
      <c r="Q191" s="46"/>
      <c r="R191" s="28"/>
      <c r="S191" s="98"/>
      <c r="T191" s="98"/>
      <c r="U191" s="98"/>
      <c r="V191" s="98"/>
      <c r="W191" s="176" t="s">
        <v>89</v>
      </c>
      <c r="X191" s="177">
        <v>20.69</v>
      </c>
      <c r="Y191" s="109">
        <v>7446.84</v>
      </c>
      <c r="Z191" s="116">
        <f t="shared" si="12"/>
        <v>7426.1500000000005</v>
      </c>
      <c r="AA191" s="270">
        <f t="shared" si="13"/>
        <v>358.9246012566457</v>
      </c>
    </row>
    <row r="192" spans="1:27">
      <c r="A192" s="161"/>
      <c r="B192" s="95"/>
      <c r="C192" s="30"/>
      <c r="D192" s="15"/>
      <c r="E192" s="30"/>
      <c r="F192" s="15"/>
      <c r="G192" s="30"/>
      <c r="H192" s="15"/>
      <c r="I192" s="42"/>
      <c r="J192" s="16"/>
      <c r="K192" s="42"/>
      <c r="L192" s="16"/>
      <c r="M192" s="42"/>
      <c r="N192" s="28"/>
      <c r="O192" s="53"/>
      <c r="P192" s="28"/>
      <c r="Q192" s="46"/>
      <c r="R192" s="28"/>
      <c r="S192" s="98"/>
      <c r="T192" s="98"/>
      <c r="U192" s="98"/>
      <c r="V192" s="98"/>
      <c r="W192" s="176" t="s">
        <v>90</v>
      </c>
      <c r="X192" s="251" t="s">
        <v>98</v>
      </c>
      <c r="Y192" s="109">
        <v>0.02</v>
      </c>
      <c r="Z192" s="116">
        <f t="shared" si="12"/>
        <v>0.02</v>
      </c>
      <c r="AA192" s="270" t="e">
        <f t="shared" si="13"/>
        <v>#DIV/0!</v>
      </c>
    </row>
    <row r="193" spans="1:27">
      <c r="A193" s="161"/>
      <c r="B193" s="95"/>
      <c r="C193" s="30"/>
      <c r="D193" s="15"/>
      <c r="E193" s="30"/>
      <c r="F193" s="15"/>
      <c r="G193" s="30"/>
      <c r="H193" s="15"/>
      <c r="I193" s="42"/>
      <c r="J193" s="16"/>
      <c r="K193" s="42"/>
      <c r="L193" s="16"/>
      <c r="M193" s="42"/>
      <c r="N193" s="28"/>
      <c r="O193" s="53"/>
      <c r="P193" s="28"/>
      <c r="Q193" s="46"/>
      <c r="R193" s="28"/>
      <c r="S193" s="98"/>
      <c r="T193" s="98"/>
      <c r="U193" s="98"/>
      <c r="V193" s="98"/>
      <c r="W193" s="176" t="s">
        <v>91</v>
      </c>
      <c r="X193" s="251" t="s">
        <v>98</v>
      </c>
      <c r="Y193" s="109" t="s">
        <v>98</v>
      </c>
      <c r="Z193" s="116">
        <f t="shared" si="12"/>
        <v>0</v>
      </c>
      <c r="AA193" s="270" t="e">
        <f t="shared" si="13"/>
        <v>#DIV/0!</v>
      </c>
    </row>
    <row r="194" spans="1:27">
      <c r="A194" s="161"/>
      <c r="B194" s="95"/>
      <c r="C194" s="30"/>
      <c r="D194" s="15"/>
      <c r="E194" s="30"/>
      <c r="F194" s="15"/>
      <c r="G194" s="30"/>
      <c r="H194" s="15"/>
      <c r="I194" s="42"/>
      <c r="J194" s="16"/>
      <c r="K194" s="42"/>
      <c r="L194" s="16"/>
      <c r="M194" s="42"/>
      <c r="N194" s="28"/>
      <c r="O194" s="53"/>
      <c r="P194" s="28"/>
      <c r="Q194" s="46"/>
      <c r="R194" s="28"/>
      <c r="S194" s="98"/>
      <c r="T194" s="98"/>
      <c r="U194" s="98"/>
      <c r="V194" s="98"/>
      <c r="W194" s="176" t="s">
        <v>92</v>
      </c>
      <c r="X194" s="177">
        <v>122.6</v>
      </c>
      <c r="Y194" s="109">
        <v>193.39</v>
      </c>
      <c r="Z194" s="116">
        <f t="shared" si="12"/>
        <v>70.789999999999992</v>
      </c>
      <c r="AA194" s="270">
        <f t="shared" si="13"/>
        <v>0.57740619902120716</v>
      </c>
    </row>
    <row r="195" spans="1:27">
      <c r="A195" s="161"/>
      <c r="B195" s="95"/>
      <c r="C195" s="30"/>
      <c r="D195" s="15"/>
      <c r="E195" s="30"/>
      <c r="F195" s="15"/>
      <c r="G195" s="30"/>
      <c r="H195" s="15"/>
      <c r="I195" s="42"/>
      <c r="J195" s="16"/>
      <c r="K195" s="42"/>
      <c r="L195" s="16"/>
      <c r="M195" s="42"/>
      <c r="N195" s="28"/>
      <c r="O195" s="53"/>
      <c r="P195" s="28"/>
      <c r="Q195" s="46"/>
      <c r="R195" s="28"/>
      <c r="S195" s="98"/>
      <c r="T195" s="98"/>
      <c r="U195" s="98"/>
      <c r="V195" s="98"/>
      <c r="W195" s="176" t="s">
        <v>93</v>
      </c>
      <c r="X195" s="251" t="s">
        <v>98</v>
      </c>
      <c r="Y195" s="109" t="s">
        <v>98</v>
      </c>
      <c r="Z195" s="116">
        <f t="shared" si="12"/>
        <v>0</v>
      </c>
      <c r="AA195" s="270" t="e">
        <f t="shared" si="13"/>
        <v>#DIV/0!</v>
      </c>
    </row>
    <row r="196" spans="1:27">
      <c r="A196" s="161"/>
      <c r="B196" s="95"/>
      <c r="C196" s="30"/>
      <c r="D196" s="15"/>
      <c r="E196" s="30"/>
      <c r="F196" s="15"/>
      <c r="G196" s="30"/>
      <c r="H196" s="15"/>
      <c r="I196" s="42"/>
      <c r="J196" s="16"/>
      <c r="K196" s="42"/>
      <c r="L196" s="16"/>
      <c r="M196" s="42"/>
      <c r="N196" s="28"/>
      <c r="O196" s="53"/>
      <c r="P196" s="28"/>
      <c r="Q196" s="46"/>
      <c r="R196" s="28"/>
      <c r="S196" s="98"/>
      <c r="T196" s="98"/>
      <c r="U196" s="98"/>
      <c r="V196" s="98"/>
      <c r="W196" s="176" t="s">
        <v>94</v>
      </c>
      <c r="X196" s="177">
        <v>56913.68</v>
      </c>
      <c r="Y196" s="109">
        <v>51007.46</v>
      </c>
      <c r="Z196" s="116">
        <f t="shared" si="12"/>
        <v>-5906.2200000000012</v>
      </c>
      <c r="AA196" s="270">
        <f t="shared" si="13"/>
        <v>-0.10377505021639791</v>
      </c>
    </row>
    <row r="197" spans="1:27">
      <c r="A197" s="161"/>
      <c r="B197" s="95"/>
      <c r="C197" s="30"/>
      <c r="D197" s="15"/>
      <c r="E197" s="30"/>
      <c r="F197" s="15"/>
      <c r="G197" s="30"/>
      <c r="H197" s="15"/>
      <c r="I197" s="42"/>
      <c r="J197" s="16"/>
      <c r="K197" s="42"/>
      <c r="L197" s="16"/>
      <c r="M197" s="42"/>
      <c r="N197" s="28"/>
      <c r="O197" s="53"/>
      <c r="P197" s="28"/>
      <c r="Q197" s="46"/>
      <c r="R197" s="28"/>
      <c r="S197" s="98"/>
      <c r="T197" s="98"/>
      <c r="U197" s="98"/>
      <c r="V197" s="98"/>
      <c r="W197" s="176" t="s">
        <v>95</v>
      </c>
      <c r="X197" s="177" t="s">
        <v>98</v>
      </c>
      <c r="Y197" s="109" t="s">
        <v>98</v>
      </c>
      <c r="Z197" s="116">
        <f t="shared" si="12"/>
        <v>0</v>
      </c>
      <c r="AA197" s="270" t="e">
        <f t="shared" si="13"/>
        <v>#DIV/0!</v>
      </c>
    </row>
    <row r="198" spans="1:27">
      <c r="A198" s="161"/>
      <c r="B198" s="95"/>
      <c r="C198" s="30"/>
      <c r="D198" s="15"/>
      <c r="E198" s="30"/>
      <c r="F198" s="15"/>
      <c r="G198" s="30"/>
      <c r="H198" s="15"/>
      <c r="I198" s="42"/>
      <c r="J198" s="16"/>
      <c r="K198" s="42"/>
      <c r="L198" s="16"/>
      <c r="M198" s="42"/>
      <c r="N198" s="28"/>
      <c r="O198" s="53"/>
      <c r="P198" s="28"/>
      <c r="Q198" s="46"/>
      <c r="R198" s="28"/>
      <c r="S198" s="98"/>
      <c r="T198" s="98"/>
      <c r="U198" s="98"/>
      <c r="V198" s="98"/>
      <c r="W198" s="176" t="s">
        <v>96</v>
      </c>
      <c r="X198" s="251" t="s">
        <v>98</v>
      </c>
      <c r="Y198" s="109" t="s">
        <v>98</v>
      </c>
      <c r="Z198" s="116">
        <f t="shared" si="12"/>
        <v>0</v>
      </c>
      <c r="AA198" s="270" t="e">
        <f t="shared" si="13"/>
        <v>#DIV/0!</v>
      </c>
    </row>
    <row r="199" spans="1:27">
      <c r="A199" s="161"/>
      <c r="B199" s="95"/>
      <c r="C199" s="30"/>
      <c r="D199" s="15"/>
      <c r="E199" s="30"/>
      <c r="F199" s="15"/>
      <c r="G199" s="30"/>
      <c r="H199" s="15"/>
      <c r="I199" s="42"/>
      <c r="J199" s="16"/>
      <c r="K199" s="42"/>
      <c r="L199" s="16"/>
      <c r="M199" s="42"/>
      <c r="N199" s="28"/>
      <c r="O199" s="53"/>
      <c r="P199" s="28"/>
      <c r="Q199" s="46"/>
      <c r="R199" s="28"/>
      <c r="S199" s="98"/>
      <c r="T199" s="98"/>
      <c r="U199" s="98"/>
      <c r="V199" s="98"/>
      <c r="W199" s="176" t="s">
        <v>97</v>
      </c>
      <c r="X199" s="177">
        <v>-0.02</v>
      </c>
      <c r="Y199" s="109" t="s">
        <v>98</v>
      </c>
      <c r="Z199" s="116">
        <f t="shared" si="12"/>
        <v>0.02</v>
      </c>
      <c r="AA199" s="270">
        <f>Z199/X199</f>
        <v>-1</v>
      </c>
    </row>
    <row r="200" spans="1:27">
      <c r="A200" s="95"/>
      <c r="B200" s="93"/>
      <c r="C200" s="28"/>
      <c r="D200" s="17"/>
      <c r="E200" s="28"/>
      <c r="F200" s="17"/>
      <c r="G200" s="28"/>
      <c r="H200" s="17"/>
      <c r="I200" s="40"/>
      <c r="J200" s="18"/>
      <c r="K200" s="40"/>
      <c r="L200" s="18"/>
      <c r="M200" s="40"/>
      <c r="N200" s="28"/>
      <c r="O200" s="53"/>
      <c r="P200" s="28"/>
      <c r="Q200" s="46"/>
      <c r="R200" s="28"/>
      <c r="S200" s="98"/>
      <c r="T200" s="98"/>
      <c r="U200" s="98"/>
      <c r="V200" s="98"/>
      <c r="W200" s="163"/>
      <c r="X200" s="114"/>
      <c r="Y200" s="109"/>
      <c r="Z200" s="116"/>
      <c r="AA200" s="270"/>
    </row>
    <row r="201" spans="1:27">
      <c r="A201" s="93"/>
      <c r="B201" s="95"/>
      <c r="C201" s="30"/>
      <c r="D201" s="15"/>
      <c r="E201" s="30"/>
      <c r="F201" s="15"/>
      <c r="G201" s="30"/>
      <c r="H201" s="15"/>
      <c r="I201" s="42"/>
      <c r="J201" s="16"/>
      <c r="K201" s="42"/>
      <c r="L201" s="16"/>
      <c r="M201" s="42"/>
      <c r="N201" s="28"/>
      <c r="O201" s="53"/>
      <c r="Q201" s="46"/>
      <c r="R201" s="33"/>
      <c r="S201" s="98"/>
      <c r="T201" s="98"/>
      <c r="U201" s="98"/>
      <c r="V201" s="98"/>
      <c r="W201" s="163"/>
      <c r="X201" s="114"/>
      <c r="Y201" s="109"/>
      <c r="Z201" s="117"/>
      <c r="AA201" s="267"/>
    </row>
    <row r="202" spans="1:27">
      <c r="A202" s="95"/>
      <c r="B202" s="93"/>
      <c r="C202" s="28"/>
      <c r="D202" s="17"/>
      <c r="E202" s="28"/>
      <c r="F202" s="17"/>
      <c r="G202" s="28"/>
      <c r="H202" s="17"/>
      <c r="I202" s="40"/>
      <c r="J202" s="18"/>
      <c r="K202" s="40"/>
      <c r="L202" s="18"/>
      <c r="M202" s="40"/>
      <c r="N202" s="28"/>
      <c r="O202" s="53"/>
      <c r="Q202" s="46"/>
      <c r="R202" s="33"/>
      <c r="S202" s="98"/>
      <c r="T202" s="98"/>
      <c r="U202" s="98"/>
      <c r="V202" s="98"/>
      <c r="W202" s="163"/>
      <c r="X202" s="114"/>
      <c r="Y202" s="109"/>
      <c r="Z202" s="117"/>
      <c r="AA202" s="267"/>
    </row>
    <row r="203" spans="1:27">
      <c r="A203" s="93"/>
      <c r="B203" s="119"/>
      <c r="C203" s="28"/>
      <c r="D203" s="17"/>
      <c r="E203" s="28"/>
      <c r="F203" s="17"/>
      <c r="G203" s="28"/>
      <c r="H203" s="17"/>
      <c r="I203" s="40"/>
      <c r="J203" s="18"/>
      <c r="K203" s="40"/>
      <c r="L203" s="18"/>
      <c r="M203" s="40"/>
      <c r="N203" s="28"/>
      <c r="O203" s="53"/>
      <c r="Q203" s="46"/>
      <c r="R203" s="33"/>
      <c r="S203" s="98"/>
      <c r="T203" s="98"/>
      <c r="U203" s="98"/>
      <c r="V203" s="98"/>
      <c r="W203" s="163"/>
      <c r="X203" s="114"/>
      <c r="Y203" s="109"/>
      <c r="Z203" s="117"/>
      <c r="AA203" s="267"/>
    </row>
    <row r="204" spans="1:27" ht="15.6">
      <c r="A204" s="94" t="s">
        <v>8</v>
      </c>
      <c r="B204" s="94" t="s">
        <v>11</v>
      </c>
      <c r="C204" s="29">
        <v>431889.56</v>
      </c>
      <c r="D204" s="22">
        <v>447959.28</v>
      </c>
      <c r="E204" s="29">
        <v>537782.65</v>
      </c>
      <c r="F204" s="22">
        <v>573768.82999999996</v>
      </c>
      <c r="G204" s="29">
        <v>581105.94999999995</v>
      </c>
      <c r="H204" s="22">
        <v>618639.16</v>
      </c>
      <c r="I204" s="41">
        <v>626275.06000000006</v>
      </c>
      <c r="J204" s="23">
        <v>807970.21</v>
      </c>
      <c r="K204" s="41">
        <v>588797.62</v>
      </c>
      <c r="L204" s="23">
        <v>692915.82</v>
      </c>
      <c r="M204" s="41">
        <v>681366.93</v>
      </c>
      <c r="N204" s="29">
        <f>SUM(M204-L204)</f>
        <v>-11548.889999999898</v>
      </c>
      <c r="O204" s="52">
        <v>683584.35</v>
      </c>
      <c r="P204" s="29">
        <f>SUM(O204-M204)</f>
        <v>2217.4199999999255</v>
      </c>
      <c r="Q204" s="69">
        <v>739265.82</v>
      </c>
      <c r="R204" s="29">
        <f>SUM(Q204-O204)</f>
        <v>55681.469999999972</v>
      </c>
      <c r="S204" s="98">
        <v>690900.47999999998</v>
      </c>
      <c r="T204" s="98">
        <v>752982.24</v>
      </c>
      <c r="U204" s="98">
        <v>745308.06</v>
      </c>
      <c r="V204" s="98">
        <v>684317.69</v>
      </c>
      <c r="W204" s="163"/>
      <c r="X204" s="253">
        <v>930766.96</v>
      </c>
      <c r="Y204" s="254">
        <v>1321753.32</v>
      </c>
      <c r="Z204" s="116"/>
      <c r="AA204" s="270"/>
    </row>
    <row r="205" spans="1:27">
      <c r="A205" s="161"/>
      <c r="B205" s="95"/>
      <c r="C205" s="30"/>
      <c r="D205" s="15"/>
      <c r="E205" s="30"/>
      <c r="F205" s="15"/>
      <c r="G205" s="30"/>
      <c r="H205" s="15"/>
      <c r="I205" s="42"/>
      <c r="J205" s="16"/>
      <c r="K205" s="42"/>
      <c r="L205" s="16"/>
      <c r="M205" s="42"/>
      <c r="N205" s="28"/>
      <c r="O205" s="53"/>
      <c r="P205" s="28"/>
      <c r="Q205" s="46"/>
      <c r="R205" s="28"/>
      <c r="S205" s="98"/>
      <c r="T205" s="98"/>
      <c r="U205" s="98"/>
      <c r="V205" s="98"/>
      <c r="W205" s="176" t="s">
        <v>75</v>
      </c>
      <c r="X205" s="177">
        <v>234510.43</v>
      </c>
      <c r="Y205" s="109">
        <v>198732.34</v>
      </c>
      <c r="Z205" s="116">
        <f t="shared" ref="Z205:Z227" si="14">IF(Y205=0,"",Y205-X205)</f>
        <v>-35778.089999999997</v>
      </c>
      <c r="AA205" s="270">
        <f t="shared" ref="AA205:AA226" si="15">Z205/X205</f>
        <v>-0.15256502663868723</v>
      </c>
    </row>
    <row r="206" spans="1:27">
      <c r="A206" s="161"/>
      <c r="B206" s="95"/>
      <c r="C206" s="30"/>
      <c r="D206" s="15"/>
      <c r="E206" s="30"/>
      <c r="F206" s="15"/>
      <c r="G206" s="30"/>
      <c r="H206" s="15"/>
      <c r="I206" s="42"/>
      <c r="J206" s="16"/>
      <c r="K206" s="42"/>
      <c r="L206" s="16"/>
      <c r="M206" s="42"/>
      <c r="N206" s="28"/>
      <c r="O206" s="53"/>
      <c r="P206" s="28"/>
      <c r="Q206" s="46"/>
      <c r="R206" s="28"/>
      <c r="S206" s="98"/>
      <c r="T206" s="98"/>
      <c r="U206" s="98"/>
      <c r="V206" s="98"/>
      <c r="W206" s="176" t="s">
        <v>76</v>
      </c>
      <c r="X206" s="177">
        <v>8860.4599999999991</v>
      </c>
      <c r="Y206" s="109">
        <v>7541.2</v>
      </c>
      <c r="Z206" s="116">
        <f t="shared" si="14"/>
        <v>-1319.2599999999993</v>
      </c>
      <c r="AA206" s="270">
        <f t="shared" si="15"/>
        <v>-0.14889294686731833</v>
      </c>
    </row>
    <row r="207" spans="1:27">
      <c r="A207" s="161"/>
      <c r="B207" s="95"/>
      <c r="C207" s="30"/>
      <c r="D207" s="15"/>
      <c r="E207" s="30"/>
      <c r="F207" s="15"/>
      <c r="G207" s="30"/>
      <c r="H207" s="15"/>
      <c r="I207" s="42"/>
      <c r="J207" s="16"/>
      <c r="K207" s="42"/>
      <c r="L207" s="16"/>
      <c r="M207" s="42"/>
      <c r="N207" s="28"/>
      <c r="O207" s="53"/>
      <c r="P207" s="28"/>
      <c r="Q207" s="46"/>
      <c r="R207" s="28"/>
      <c r="S207" s="98"/>
      <c r="T207" s="98"/>
      <c r="U207" s="98"/>
      <c r="V207" s="98"/>
      <c r="W207" s="176" t="s">
        <v>77</v>
      </c>
      <c r="X207" s="177">
        <v>126875.86</v>
      </c>
      <c r="Y207" s="109">
        <v>221970.33</v>
      </c>
      <c r="Z207" s="116">
        <f t="shared" si="14"/>
        <v>95094.469999999987</v>
      </c>
      <c r="AA207" s="270">
        <f t="shared" si="15"/>
        <v>0.74950798363061333</v>
      </c>
    </row>
    <row r="208" spans="1:27">
      <c r="A208" s="161"/>
      <c r="B208" s="95"/>
      <c r="C208" s="30"/>
      <c r="D208" s="15"/>
      <c r="E208" s="30"/>
      <c r="F208" s="15"/>
      <c r="G208" s="30"/>
      <c r="H208" s="15"/>
      <c r="I208" s="42"/>
      <c r="J208" s="16"/>
      <c r="K208" s="42"/>
      <c r="L208" s="16"/>
      <c r="M208" s="42"/>
      <c r="N208" s="28"/>
      <c r="O208" s="53"/>
      <c r="P208" s="28"/>
      <c r="Q208" s="46"/>
      <c r="R208" s="28"/>
      <c r="S208" s="98"/>
      <c r="T208" s="98"/>
      <c r="U208" s="98"/>
      <c r="V208" s="98"/>
      <c r="W208" s="176" t="s">
        <v>78</v>
      </c>
      <c r="X208" s="177">
        <v>20693.61</v>
      </c>
      <c r="Y208" s="109">
        <v>13664.73</v>
      </c>
      <c r="Z208" s="116">
        <f t="shared" si="14"/>
        <v>-7028.880000000001</v>
      </c>
      <c r="AA208" s="270">
        <f t="shared" si="15"/>
        <v>-0.3396642731741828</v>
      </c>
    </row>
    <row r="209" spans="1:27">
      <c r="A209" s="161"/>
      <c r="B209" s="95"/>
      <c r="C209" s="30"/>
      <c r="D209" s="15"/>
      <c r="E209" s="30"/>
      <c r="F209" s="15"/>
      <c r="G209" s="30"/>
      <c r="H209" s="15"/>
      <c r="I209" s="42"/>
      <c r="J209" s="16"/>
      <c r="K209" s="42"/>
      <c r="L209" s="16"/>
      <c r="M209" s="42"/>
      <c r="N209" s="28"/>
      <c r="O209" s="53"/>
      <c r="P209" s="28"/>
      <c r="Q209" s="46"/>
      <c r="R209" s="28"/>
      <c r="S209" s="98"/>
      <c r="T209" s="98"/>
      <c r="U209" s="98"/>
      <c r="V209" s="98"/>
      <c r="W209" s="176" t="s">
        <v>79</v>
      </c>
      <c r="X209" s="177">
        <v>166634.68</v>
      </c>
      <c r="Y209" s="109">
        <v>209637.77</v>
      </c>
      <c r="Z209" s="116">
        <f t="shared" si="14"/>
        <v>43003.09</v>
      </c>
      <c r="AA209" s="270">
        <f t="shared" si="15"/>
        <v>0.25806806842369184</v>
      </c>
    </row>
    <row r="210" spans="1:27">
      <c r="A210" s="161"/>
      <c r="B210" s="95"/>
      <c r="C210" s="30"/>
      <c r="D210" s="15"/>
      <c r="E210" s="30"/>
      <c r="F210" s="15"/>
      <c r="G210" s="30"/>
      <c r="H210" s="15"/>
      <c r="I210" s="42"/>
      <c r="J210" s="16"/>
      <c r="K210" s="42"/>
      <c r="L210" s="16"/>
      <c r="M210" s="42"/>
      <c r="N210" s="28"/>
      <c r="O210" s="53"/>
      <c r="P210" s="28"/>
      <c r="Q210" s="46"/>
      <c r="R210" s="28"/>
      <c r="S210" s="98"/>
      <c r="T210" s="98"/>
      <c r="U210" s="98"/>
      <c r="V210" s="98"/>
      <c r="W210" s="176" t="s">
        <v>80</v>
      </c>
      <c r="X210" s="177">
        <v>3542.95</v>
      </c>
      <c r="Y210" s="109">
        <v>9451.4699999999993</v>
      </c>
      <c r="Z210" s="116">
        <f t="shared" si="14"/>
        <v>5908.5199999999995</v>
      </c>
      <c r="AA210" s="270">
        <f t="shared" si="15"/>
        <v>1.6676837099027646</v>
      </c>
    </row>
    <row r="211" spans="1:27">
      <c r="A211" s="161"/>
      <c r="B211" s="95"/>
      <c r="C211" s="30"/>
      <c r="D211" s="15"/>
      <c r="E211" s="30"/>
      <c r="F211" s="15"/>
      <c r="G211" s="30"/>
      <c r="H211" s="15"/>
      <c r="I211" s="42"/>
      <c r="J211" s="16"/>
      <c r="K211" s="42"/>
      <c r="L211" s="16"/>
      <c r="M211" s="42"/>
      <c r="N211" s="28"/>
      <c r="O211" s="53"/>
      <c r="P211" s="28"/>
      <c r="Q211" s="46"/>
      <c r="R211" s="28"/>
      <c r="S211" s="98"/>
      <c r="T211" s="98"/>
      <c r="U211" s="98"/>
      <c r="V211" s="98"/>
      <c r="W211" s="176" t="s">
        <v>81</v>
      </c>
      <c r="X211" s="177">
        <v>5776.72</v>
      </c>
      <c r="Y211" s="109">
        <v>8064.16</v>
      </c>
      <c r="Z211" s="116">
        <f t="shared" si="14"/>
        <v>2287.4399999999996</v>
      </c>
      <c r="AA211" s="270">
        <f t="shared" si="15"/>
        <v>0.39597557091221308</v>
      </c>
    </row>
    <row r="212" spans="1:27">
      <c r="A212" s="161"/>
      <c r="B212" s="95"/>
      <c r="C212" s="30"/>
      <c r="D212" s="15"/>
      <c r="E212" s="30"/>
      <c r="F212" s="15"/>
      <c r="G212" s="30"/>
      <c r="H212" s="15"/>
      <c r="I212" s="42"/>
      <c r="J212" s="16"/>
      <c r="K212" s="42"/>
      <c r="L212" s="16"/>
      <c r="M212" s="42"/>
      <c r="N212" s="28"/>
      <c r="O212" s="53"/>
      <c r="P212" s="28"/>
      <c r="Q212" s="46"/>
      <c r="R212" s="28"/>
      <c r="S212" s="98"/>
      <c r="T212" s="98"/>
      <c r="U212" s="98"/>
      <c r="V212" s="98"/>
      <c r="W212" s="176" t="s">
        <v>82</v>
      </c>
      <c r="X212" s="177">
        <v>2462.42</v>
      </c>
      <c r="Y212" s="109">
        <v>489.29</v>
      </c>
      <c r="Z212" s="116">
        <f t="shared" si="14"/>
        <v>-1973.13</v>
      </c>
      <c r="AA212" s="270">
        <f t="shared" si="15"/>
        <v>-0.80129709797678705</v>
      </c>
    </row>
    <row r="213" spans="1:27">
      <c r="A213" s="161"/>
      <c r="B213" s="95"/>
      <c r="C213" s="30"/>
      <c r="D213" s="15"/>
      <c r="E213" s="30"/>
      <c r="F213" s="15"/>
      <c r="G213" s="30"/>
      <c r="H213" s="15"/>
      <c r="I213" s="42"/>
      <c r="J213" s="16"/>
      <c r="K213" s="42"/>
      <c r="L213" s="16"/>
      <c r="M213" s="42"/>
      <c r="N213" s="28"/>
      <c r="O213" s="53"/>
      <c r="P213" s="28"/>
      <c r="Q213" s="46"/>
      <c r="R213" s="28"/>
      <c r="S213" s="98"/>
      <c r="T213" s="98"/>
      <c r="U213" s="98"/>
      <c r="V213" s="98"/>
      <c r="W213" s="176" t="s">
        <v>83</v>
      </c>
      <c r="X213" s="177">
        <v>3616.33</v>
      </c>
      <c r="Y213" s="109">
        <v>458.33</v>
      </c>
      <c r="Z213" s="116">
        <f t="shared" si="14"/>
        <v>-3158</v>
      </c>
      <c r="AA213" s="270">
        <f t="shared" si="15"/>
        <v>-0.87326101323717698</v>
      </c>
    </row>
    <row r="214" spans="1:27">
      <c r="A214" s="161"/>
      <c r="B214" s="95"/>
      <c r="C214" s="30"/>
      <c r="D214" s="15"/>
      <c r="E214" s="30"/>
      <c r="F214" s="15"/>
      <c r="G214" s="30"/>
      <c r="H214" s="15"/>
      <c r="I214" s="42"/>
      <c r="J214" s="16"/>
      <c r="K214" s="42"/>
      <c r="L214" s="16"/>
      <c r="M214" s="42"/>
      <c r="N214" s="28"/>
      <c r="O214" s="53"/>
      <c r="P214" s="28"/>
      <c r="Q214" s="46"/>
      <c r="R214" s="28"/>
      <c r="S214" s="98"/>
      <c r="T214" s="98"/>
      <c r="U214" s="98"/>
      <c r="V214" s="98"/>
      <c r="W214" s="176" t="s">
        <v>84</v>
      </c>
      <c r="X214" s="177">
        <v>2732.24</v>
      </c>
      <c r="Y214" s="109">
        <v>245523.94</v>
      </c>
      <c r="Z214" s="116">
        <f t="shared" si="14"/>
        <v>242791.7</v>
      </c>
      <c r="AA214" s="270">
        <f t="shared" si="15"/>
        <v>88.861776417884244</v>
      </c>
    </row>
    <row r="215" spans="1:27">
      <c r="A215" s="161"/>
      <c r="B215" s="95"/>
      <c r="C215" s="30"/>
      <c r="D215" s="15"/>
      <c r="E215" s="30"/>
      <c r="F215" s="15"/>
      <c r="G215" s="30"/>
      <c r="H215" s="15"/>
      <c r="I215" s="42"/>
      <c r="J215" s="16"/>
      <c r="K215" s="42"/>
      <c r="L215" s="16"/>
      <c r="M215" s="42"/>
      <c r="N215" s="28"/>
      <c r="O215" s="53"/>
      <c r="P215" s="28"/>
      <c r="Q215" s="46"/>
      <c r="R215" s="28"/>
      <c r="S215" s="98"/>
      <c r="T215" s="98"/>
      <c r="U215" s="98"/>
      <c r="V215" s="98"/>
      <c r="W215" s="176" t="s">
        <v>85</v>
      </c>
      <c r="X215" s="177">
        <v>100.05</v>
      </c>
      <c r="Y215" s="109">
        <v>101.65</v>
      </c>
      <c r="Z215" s="116">
        <f t="shared" si="14"/>
        <v>1.6000000000000085</v>
      </c>
      <c r="AA215" s="270">
        <f t="shared" si="15"/>
        <v>1.5992003998001086E-2</v>
      </c>
    </row>
    <row r="216" spans="1:27">
      <c r="A216" s="161"/>
      <c r="B216" s="95"/>
      <c r="C216" s="30"/>
      <c r="D216" s="15"/>
      <c r="E216" s="30"/>
      <c r="F216" s="15"/>
      <c r="G216" s="30"/>
      <c r="H216" s="15"/>
      <c r="I216" s="42"/>
      <c r="J216" s="16"/>
      <c r="K216" s="42"/>
      <c r="L216" s="16"/>
      <c r="M216" s="42"/>
      <c r="N216" s="28"/>
      <c r="O216" s="53"/>
      <c r="P216" s="28"/>
      <c r="Q216" s="46"/>
      <c r="R216" s="28"/>
      <c r="S216" s="98"/>
      <c r="T216" s="98"/>
      <c r="U216" s="98"/>
      <c r="V216" s="98"/>
      <c r="W216" s="176" t="s">
        <v>86</v>
      </c>
      <c r="X216" s="177">
        <v>12054.59</v>
      </c>
      <c r="Y216" s="109">
        <v>6814.22</v>
      </c>
      <c r="Z216" s="116">
        <f t="shared" si="14"/>
        <v>-5240.37</v>
      </c>
      <c r="AA216" s="270">
        <f t="shared" si="15"/>
        <v>-0.43471988678171553</v>
      </c>
    </row>
    <row r="217" spans="1:27">
      <c r="A217" s="161"/>
      <c r="B217" s="95"/>
      <c r="C217" s="30"/>
      <c r="D217" s="15"/>
      <c r="E217" s="30"/>
      <c r="F217" s="15"/>
      <c r="G217" s="30"/>
      <c r="H217" s="15"/>
      <c r="I217" s="42"/>
      <c r="J217" s="16"/>
      <c r="K217" s="42"/>
      <c r="L217" s="16"/>
      <c r="M217" s="42"/>
      <c r="N217" s="28"/>
      <c r="O217" s="53"/>
      <c r="P217" s="28"/>
      <c r="Q217" s="46"/>
      <c r="R217" s="28"/>
      <c r="S217" s="98"/>
      <c r="T217" s="98"/>
      <c r="U217" s="98"/>
      <c r="V217" s="98"/>
      <c r="W217" s="176" t="s">
        <v>87</v>
      </c>
      <c r="X217" s="177">
        <v>278355.62</v>
      </c>
      <c r="Y217" s="109">
        <v>326544.43</v>
      </c>
      <c r="Z217" s="116">
        <f t="shared" si="14"/>
        <v>48188.81</v>
      </c>
      <c r="AA217" s="270">
        <f t="shared" si="15"/>
        <v>0.17311958709509798</v>
      </c>
    </row>
    <row r="218" spans="1:27">
      <c r="A218" s="161"/>
      <c r="B218" s="95"/>
      <c r="C218" s="30"/>
      <c r="D218" s="15"/>
      <c r="E218" s="30"/>
      <c r="F218" s="15"/>
      <c r="G218" s="30"/>
      <c r="H218" s="15"/>
      <c r="I218" s="42"/>
      <c r="J218" s="16"/>
      <c r="K218" s="42"/>
      <c r="L218" s="16"/>
      <c r="M218" s="42"/>
      <c r="N218" s="28"/>
      <c r="O218" s="53"/>
      <c r="P218" s="28"/>
      <c r="Q218" s="46"/>
      <c r="R218" s="28"/>
      <c r="S218" s="98"/>
      <c r="T218" s="98"/>
      <c r="U218" s="98"/>
      <c r="V218" s="98"/>
      <c r="W218" s="176" t="s">
        <v>88</v>
      </c>
      <c r="X218" s="177">
        <v>13398</v>
      </c>
      <c r="Y218" s="109">
        <v>11284.42</v>
      </c>
      <c r="Z218" s="116">
        <f t="shared" si="14"/>
        <v>-2113.58</v>
      </c>
      <c r="AA218" s="270">
        <f t="shared" si="15"/>
        <v>-0.15775339602925809</v>
      </c>
    </row>
    <row r="219" spans="1:27">
      <c r="A219" s="161"/>
      <c r="B219" s="95"/>
      <c r="C219" s="30"/>
      <c r="D219" s="15"/>
      <c r="E219" s="30"/>
      <c r="F219" s="15"/>
      <c r="G219" s="30"/>
      <c r="H219" s="15"/>
      <c r="I219" s="42"/>
      <c r="J219" s="16"/>
      <c r="K219" s="42"/>
      <c r="L219" s="16"/>
      <c r="M219" s="42"/>
      <c r="N219" s="28"/>
      <c r="O219" s="53"/>
      <c r="P219" s="28"/>
      <c r="Q219" s="46"/>
      <c r="R219" s="28"/>
      <c r="S219" s="98"/>
      <c r="T219" s="98"/>
      <c r="U219" s="98"/>
      <c r="V219" s="98"/>
      <c r="W219" s="176" t="s">
        <v>89</v>
      </c>
      <c r="X219" s="177">
        <v>5454.21</v>
      </c>
      <c r="Y219" s="109">
        <v>8174.59</v>
      </c>
      <c r="Z219" s="116">
        <f t="shared" si="14"/>
        <v>2720.38</v>
      </c>
      <c r="AA219" s="270">
        <f t="shared" si="15"/>
        <v>0.49876700750429487</v>
      </c>
    </row>
    <row r="220" spans="1:27">
      <c r="A220" s="161"/>
      <c r="B220" s="95"/>
      <c r="C220" s="30"/>
      <c r="D220" s="15"/>
      <c r="E220" s="30"/>
      <c r="F220" s="15"/>
      <c r="G220" s="30"/>
      <c r="H220" s="15"/>
      <c r="I220" s="42"/>
      <c r="J220" s="16"/>
      <c r="K220" s="42"/>
      <c r="L220" s="16"/>
      <c r="M220" s="42"/>
      <c r="N220" s="28"/>
      <c r="O220" s="53"/>
      <c r="P220" s="28"/>
      <c r="Q220" s="46"/>
      <c r="R220" s="28"/>
      <c r="S220" s="98"/>
      <c r="T220" s="98"/>
      <c r="U220" s="98"/>
      <c r="V220" s="98"/>
      <c r="W220" s="176" t="s">
        <v>90</v>
      </c>
      <c r="X220" s="251" t="s">
        <v>98</v>
      </c>
      <c r="Y220" s="109">
        <v>2.13</v>
      </c>
      <c r="Z220" s="116">
        <f t="shared" si="14"/>
        <v>2.13</v>
      </c>
      <c r="AA220" s="270" t="e">
        <f t="shared" si="15"/>
        <v>#DIV/0!</v>
      </c>
    </row>
    <row r="221" spans="1:27">
      <c r="A221" s="161"/>
      <c r="B221" s="95"/>
      <c r="C221" s="30"/>
      <c r="D221" s="15"/>
      <c r="E221" s="30"/>
      <c r="F221" s="15"/>
      <c r="G221" s="30"/>
      <c r="H221" s="15"/>
      <c r="I221" s="42"/>
      <c r="J221" s="16"/>
      <c r="K221" s="42"/>
      <c r="L221" s="16"/>
      <c r="M221" s="42"/>
      <c r="N221" s="28"/>
      <c r="O221" s="53"/>
      <c r="P221" s="28"/>
      <c r="Q221" s="46"/>
      <c r="R221" s="28"/>
      <c r="S221" s="98"/>
      <c r="T221" s="98"/>
      <c r="U221" s="98"/>
      <c r="V221" s="98"/>
      <c r="W221" s="176" t="s">
        <v>91</v>
      </c>
      <c r="X221" s="251" t="s">
        <v>98</v>
      </c>
      <c r="Y221" s="109" t="s">
        <v>98</v>
      </c>
      <c r="Z221" s="116">
        <f t="shared" si="14"/>
        <v>0</v>
      </c>
      <c r="AA221" s="270" t="e">
        <f t="shared" si="15"/>
        <v>#DIV/0!</v>
      </c>
    </row>
    <row r="222" spans="1:27">
      <c r="A222" s="161"/>
      <c r="B222" s="95"/>
      <c r="C222" s="30"/>
      <c r="D222" s="15"/>
      <c r="E222" s="30"/>
      <c r="F222" s="15"/>
      <c r="G222" s="30"/>
      <c r="H222" s="15"/>
      <c r="I222" s="42"/>
      <c r="J222" s="16"/>
      <c r="K222" s="42"/>
      <c r="L222" s="16"/>
      <c r="M222" s="42"/>
      <c r="N222" s="28"/>
      <c r="O222" s="53"/>
      <c r="P222" s="28"/>
      <c r="Q222" s="46"/>
      <c r="R222" s="28"/>
      <c r="S222" s="98"/>
      <c r="T222" s="98"/>
      <c r="U222" s="98"/>
      <c r="V222" s="98"/>
      <c r="W222" s="176" t="s">
        <v>92</v>
      </c>
      <c r="X222" s="177">
        <v>195.91</v>
      </c>
      <c r="Y222" s="109">
        <v>338</v>
      </c>
      <c r="Z222" s="116">
        <f t="shared" si="14"/>
        <v>142.09</v>
      </c>
      <c r="AA222" s="270">
        <f t="shared" si="15"/>
        <v>0.72528201725282015</v>
      </c>
    </row>
    <row r="223" spans="1:27">
      <c r="A223" s="161"/>
      <c r="B223" s="95"/>
      <c r="C223" s="30"/>
      <c r="D223" s="15"/>
      <c r="E223" s="30"/>
      <c r="F223" s="15"/>
      <c r="G223" s="30"/>
      <c r="H223" s="15"/>
      <c r="I223" s="42"/>
      <c r="J223" s="16"/>
      <c r="K223" s="42"/>
      <c r="L223" s="16"/>
      <c r="M223" s="42"/>
      <c r="N223" s="28"/>
      <c r="O223" s="53"/>
      <c r="P223" s="28"/>
      <c r="Q223" s="46"/>
      <c r="R223" s="28"/>
      <c r="S223" s="98"/>
      <c r="T223" s="98"/>
      <c r="U223" s="98"/>
      <c r="V223" s="98"/>
      <c r="W223" s="176" t="s">
        <v>93</v>
      </c>
      <c r="X223" s="251" t="s">
        <v>98</v>
      </c>
      <c r="Y223" s="109" t="s">
        <v>98</v>
      </c>
      <c r="Z223" s="116">
        <f t="shared" si="14"/>
        <v>0</v>
      </c>
      <c r="AA223" s="270" t="e">
        <f t="shared" si="15"/>
        <v>#DIV/0!</v>
      </c>
    </row>
    <row r="224" spans="1:27">
      <c r="A224" s="161"/>
      <c r="B224" s="95"/>
      <c r="C224" s="30"/>
      <c r="D224" s="15"/>
      <c r="E224" s="30"/>
      <c r="F224" s="15"/>
      <c r="G224" s="30"/>
      <c r="H224" s="15"/>
      <c r="I224" s="42"/>
      <c r="J224" s="16"/>
      <c r="K224" s="42"/>
      <c r="L224" s="16"/>
      <c r="M224" s="42"/>
      <c r="N224" s="28"/>
      <c r="O224" s="53"/>
      <c r="P224" s="28"/>
      <c r="Q224" s="46"/>
      <c r="R224" s="28"/>
      <c r="S224" s="98"/>
      <c r="T224" s="98"/>
      <c r="U224" s="98"/>
      <c r="V224" s="98"/>
      <c r="W224" s="176" t="s">
        <v>94</v>
      </c>
      <c r="X224" s="177">
        <v>54944.86</v>
      </c>
      <c r="Y224" s="109">
        <v>52960.32</v>
      </c>
      <c r="Z224" s="116">
        <f t="shared" si="14"/>
        <v>-1984.5400000000009</v>
      </c>
      <c r="AA224" s="270">
        <f t="shared" si="15"/>
        <v>-3.6118756149346835E-2</v>
      </c>
    </row>
    <row r="225" spans="1:27">
      <c r="A225" s="161"/>
      <c r="B225" s="95"/>
      <c r="C225" s="30"/>
      <c r="D225" s="15"/>
      <c r="E225" s="30"/>
      <c r="F225" s="15"/>
      <c r="G225" s="30"/>
      <c r="H225" s="15"/>
      <c r="I225" s="42"/>
      <c r="J225" s="16"/>
      <c r="K225" s="42"/>
      <c r="L225" s="16"/>
      <c r="M225" s="42"/>
      <c r="N225" s="28"/>
      <c r="O225" s="53"/>
      <c r="P225" s="28"/>
      <c r="Q225" s="46"/>
      <c r="R225" s="28"/>
      <c r="S225" s="98"/>
      <c r="T225" s="98"/>
      <c r="U225" s="98"/>
      <c r="V225" s="98"/>
      <c r="W225" s="176" t="s">
        <v>95</v>
      </c>
      <c r="X225" s="177">
        <v>391.78</v>
      </c>
      <c r="Y225" s="109" t="s">
        <v>98</v>
      </c>
      <c r="Z225" s="116">
        <f t="shared" si="14"/>
        <v>-391.78</v>
      </c>
      <c r="AA225" s="270">
        <f t="shared" si="15"/>
        <v>-1</v>
      </c>
    </row>
    <row r="226" spans="1:27">
      <c r="A226" s="161"/>
      <c r="B226" s="95"/>
      <c r="C226" s="30"/>
      <c r="D226" s="15"/>
      <c r="E226" s="30"/>
      <c r="F226" s="15"/>
      <c r="G226" s="30"/>
      <c r="H226" s="15"/>
      <c r="I226" s="42"/>
      <c r="J226" s="16"/>
      <c r="K226" s="42"/>
      <c r="L226" s="16"/>
      <c r="M226" s="42"/>
      <c r="N226" s="28"/>
      <c r="O226" s="53"/>
      <c r="P226" s="28"/>
      <c r="Q226" s="46"/>
      <c r="R226" s="28"/>
      <c r="S226" s="98"/>
      <c r="T226" s="98"/>
      <c r="U226" s="98"/>
      <c r="V226" s="98"/>
      <c r="W226" s="176" t="s">
        <v>96</v>
      </c>
      <c r="X226" s="251" t="s">
        <v>98</v>
      </c>
      <c r="Y226" s="109" t="s">
        <v>98</v>
      </c>
      <c r="Z226" s="116">
        <f t="shared" si="14"/>
        <v>0</v>
      </c>
      <c r="AA226" s="270" t="e">
        <f t="shared" si="15"/>
        <v>#DIV/0!</v>
      </c>
    </row>
    <row r="227" spans="1:27">
      <c r="A227" s="161"/>
      <c r="B227" s="95"/>
      <c r="C227" s="30"/>
      <c r="D227" s="15"/>
      <c r="E227" s="30"/>
      <c r="F227" s="15"/>
      <c r="G227" s="30"/>
      <c r="H227" s="15"/>
      <c r="I227" s="42"/>
      <c r="J227" s="16"/>
      <c r="K227" s="42"/>
      <c r="L227" s="16"/>
      <c r="M227" s="42"/>
      <c r="N227" s="28"/>
      <c r="O227" s="53"/>
      <c r="P227" s="28"/>
      <c r="Q227" s="46"/>
      <c r="R227" s="28"/>
      <c r="S227" s="98"/>
      <c r="T227" s="98"/>
      <c r="U227" s="98"/>
      <c r="V227" s="98"/>
      <c r="W227" s="176" t="s">
        <v>97</v>
      </c>
      <c r="X227" s="177" t="s">
        <v>98</v>
      </c>
      <c r="Y227" s="109" t="s">
        <v>98</v>
      </c>
      <c r="Z227" s="116">
        <f t="shared" si="14"/>
        <v>0</v>
      </c>
      <c r="AA227" s="270" t="e">
        <f>Z227/X227</f>
        <v>#DIV/0!</v>
      </c>
    </row>
    <row r="228" spans="1:27">
      <c r="A228" s="93"/>
      <c r="B228" s="93"/>
      <c r="C228" s="28"/>
      <c r="D228" s="17"/>
      <c r="E228" s="28"/>
      <c r="F228" s="17"/>
      <c r="G228" s="28"/>
      <c r="H228" s="17"/>
      <c r="I228" s="40"/>
      <c r="J228" s="18"/>
      <c r="K228" s="40"/>
      <c r="L228" s="18"/>
      <c r="M228" s="40"/>
      <c r="N228" s="28"/>
      <c r="O228" s="53"/>
      <c r="P228" s="28"/>
      <c r="Q228" s="46"/>
      <c r="R228" s="28"/>
      <c r="S228" s="98"/>
      <c r="T228" s="98"/>
      <c r="U228" s="98"/>
      <c r="V228" s="98"/>
      <c r="W228" s="163"/>
      <c r="X228" s="114">
        <v>940600.72</v>
      </c>
      <c r="Y228" s="109">
        <v>1321753.32</v>
      </c>
      <c r="Z228" s="116"/>
      <c r="AA228" s="270"/>
    </row>
    <row r="229" spans="1:27">
      <c r="A229" s="93"/>
      <c r="B229" s="93"/>
      <c r="C229" s="28"/>
      <c r="D229" s="17"/>
      <c r="E229" s="28"/>
      <c r="F229" s="17"/>
      <c r="G229" s="28"/>
      <c r="H229" s="17"/>
      <c r="I229" s="40"/>
      <c r="J229" s="18"/>
      <c r="K229" s="40"/>
      <c r="L229" s="18"/>
      <c r="M229" s="40"/>
      <c r="N229" s="28"/>
      <c r="O229" s="53"/>
      <c r="Q229" s="46"/>
      <c r="R229" s="33"/>
      <c r="S229" s="98"/>
      <c r="T229" s="98"/>
      <c r="U229" s="98"/>
      <c r="V229" s="98"/>
      <c r="W229" s="163"/>
      <c r="X229" s="114"/>
      <c r="Y229" s="109"/>
      <c r="Z229" s="117"/>
      <c r="AA229" s="267"/>
    </row>
    <row r="230" spans="1:27" s="262" customFormat="1" ht="15.6">
      <c r="A230" s="258" t="s">
        <v>9</v>
      </c>
      <c r="B230" s="164" t="s">
        <v>12</v>
      </c>
      <c r="C230" s="165">
        <v>498356.52</v>
      </c>
      <c r="D230" s="166">
        <v>545228.31000000006</v>
      </c>
      <c r="E230" s="165">
        <v>536015.16</v>
      </c>
      <c r="F230" s="166">
        <v>526407.30000000005</v>
      </c>
      <c r="G230" s="165">
        <v>657752.38</v>
      </c>
      <c r="H230" s="166">
        <v>796243.31</v>
      </c>
      <c r="I230" s="165">
        <v>766282.84</v>
      </c>
      <c r="J230" s="166">
        <v>725501.37</v>
      </c>
      <c r="K230" s="165">
        <v>740505.74</v>
      </c>
      <c r="L230" s="166">
        <v>800498.7</v>
      </c>
      <c r="M230" s="165">
        <v>786533.01</v>
      </c>
      <c r="N230" s="167">
        <f>SUM(M230-L230)</f>
        <v>-13965.689999999944</v>
      </c>
      <c r="O230" s="168">
        <v>772184.38</v>
      </c>
      <c r="P230" s="167">
        <f>SUM(O230-M230)</f>
        <v>-14348.630000000005</v>
      </c>
      <c r="Q230" s="169">
        <v>857862.05</v>
      </c>
      <c r="R230" s="167">
        <f>SUM(Q230-O230)</f>
        <v>85677.670000000042</v>
      </c>
      <c r="S230" s="170">
        <v>863826.16</v>
      </c>
      <c r="T230" s="170">
        <v>880052.22</v>
      </c>
      <c r="U230" s="170">
        <v>874848.28</v>
      </c>
      <c r="V230" s="170">
        <v>717527.3</v>
      </c>
      <c r="W230" s="252"/>
      <c r="X230" s="253">
        <v>1009094.34</v>
      </c>
      <c r="Y230" s="254">
        <v>1117703.3500000001</v>
      </c>
      <c r="Z230" s="255"/>
      <c r="AA230" s="268"/>
    </row>
    <row r="231" spans="1:27">
      <c r="A231" s="161"/>
      <c r="B231" s="95"/>
      <c r="C231" s="30"/>
      <c r="D231" s="15"/>
      <c r="E231" s="30"/>
      <c r="F231" s="15"/>
      <c r="G231" s="30"/>
      <c r="H231" s="15"/>
      <c r="I231" s="42"/>
      <c r="J231" s="16"/>
      <c r="K231" s="42"/>
      <c r="L231" s="16"/>
      <c r="M231" s="42"/>
      <c r="N231" s="28"/>
      <c r="O231" s="53"/>
      <c r="P231" s="28"/>
      <c r="Q231" s="46"/>
      <c r="R231" s="28"/>
      <c r="S231" s="98"/>
      <c r="T231" s="98"/>
      <c r="U231" s="98"/>
      <c r="V231" s="98"/>
      <c r="W231" s="176" t="s">
        <v>75</v>
      </c>
      <c r="X231" s="177">
        <v>265157.40999999997</v>
      </c>
      <c r="Y231" s="109">
        <v>284179.13</v>
      </c>
      <c r="Z231" s="116">
        <f t="shared" ref="Z231:Z253" si="16">IF(Y231=0,"",Y231-X231)</f>
        <v>19021.72000000003</v>
      </c>
      <c r="AA231" s="270">
        <f t="shared" ref="AA231:AA252" si="17">Z231/X231</f>
        <v>7.1737463418427683E-2</v>
      </c>
    </row>
    <row r="232" spans="1:27">
      <c r="A232" s="161"/>
      <c r="B232" s="95"/>
      <c r="C232" s="30"/>
      <c r="D232" s="15"/>
      <c r="E232" s="30"/>
      <c r="F232" s="15"/>
      <c r="G232" s="30"/>
      <c r="H232" s="15"/>
      <c r="I232" s="42"/>
      <c r="J232" s="16"/>
      <c r="K232" s="42"/>
      <c r="L232" s="16"/>
      <c r="M232" s="42"/>
      <c r="N232" s="28"/>
      <c r="O232" s="53"/>
      <c r="P232" s="28"/>
      <c r="Q232" s="46"/>
      <c r="R232" s="28"/>
      <c r="S232" s="98"/>
      <c r="T232" s="98"/>
      <c r="U232" s="98"/>
      <c r="V232" s="98"/>
      <c r="W232" s="176" t="s">
        <v>76</v>
      </c>
      <c r="X232" s="177">
        <v>13720.68</v>
      </c>
      <c r="Y232" s="109">
        <v>8454.75</v>
      </c>
      <c r="Z232" s="116">
        <f t="shared" si="16"/>
        <v>-5265.93</v>
      </c>
      <c r="AA232" s="270">
        <f t="shared" si="17"/>
        <v>-0.38379511802622029</v>
      </c>
    </row>
    <row r="233" spans="1:27">
      <c r="A233" s="161"/>
      <c r="B233" s="95"/>
      <c r="C233" s="30"/>
      <c r="D233" s="15"/>
      <c r="E233" s="30"/>
      <c r="F233" s="15"/>
      <c r="G233" s="30"/>
      <c r="H233" s="15"/>
      <c r="I233" s="42"/>
      <c r="J233" s="16"/>
      <c r="K233" s="42"/>
      <c r="L233" s="16"/>
      <c r="M233" s="42"/>
      <c r="N233" s="28"/>
      <c r="O233" s="53"/>
      <c r="P233" s="28"/>
      <c r="Q233" s="46"/>
      <c r="R233" s="28"/>
      <c r="S233" s="98"/>
      <c r="T233" s="98"/>
      <c r="U233" s="98"/>
      <c r="V233" s="98"/>
      <c r="W233" s="176" t="s">
        <v>77</v>
      </c>
      <c r="X233" s="177">
        <v>132104.97</v>
      </c>
      <c r="Y233" s="109">
        <v>208640.48</v>
      </c>
      <c r="Z233" s="116">
        <f t="shared" si="16"/>
        <v>76535.510000000009</v>
      </c>
      <c r="AA233" s="270">
        <f t="shared" si="17"/>
        <v>0.57935375179298709</v>
      </c>
    </row>
    <row r="234" spans="1:27">
      <c r="A234" s="161"/>
      <c r="B234" s="95"/>
      <c r="C234" s="30"/>
      <c r="D234" s="15"/>
      <c r="E234" s="30"/>
      <c r="F234" s="15"/>
      <c r="G234" s="30"/>
      <c r="H234" s="15"/>
      <c r="I234" s="42"/>
      <c r="J234" s="16"/>
      <c r="K234" s="42"/>
      <c r="L234" s="16"/>
      <c r="M234" s="42"/>
      <c r="N234" s="28"/>
      <c r="O234" s="53"/>
      <c r="P234" s="28"/>
      <c r="Q234" s="46"/>
      <c r="R234" s="28"/>
      <c r="S234" s="98"/>
      <c r="T234" s="98"/>
      <c r="U234" s="98"/>
      <c r="V234" s="98"/>
      <c r="W234" s="176" t="s">
        <v>78</v>
      </c>
      <c r="X234" s="177">
        <v>39122.51</v>
      </c>
      <c r="Y234" s="109">
        <v>33750.67</v>
      </c>
      <c r="Z234" s="116">
        <f t="shared" si="16"/>
        <v>-5371.8400000000038</v>
      </c>
      <c r="AA234" s="270">
        <f t="shared" si="17"/>
        <v>-0.13730816350995895</v>
      </c>
    </row>
    <row r="235" spans="1:27">
      <c r="A235" s="161"/>
      <c r="B235" s="95"/>
      <c r="C235" s="30"/>
      <c r="D235" s="15"/>
      <c r="E235" s="30"/>
      <c r="F235" s="15"/>
      <c r="G235" s="30"/>
      <c r="H235" s="15"/>
      <c r="I235" s="42"/>
      <c r="J235" s="16"/>
      <c r="K235" s="42"/>
      <c r="L235" s="16"/>
      <c r="M235" s="42"/>
      <c r="N235" s="28"/>
      <c r="O235" s="53"/>
      <c r="P235" s="28"/>
      <c r="Q235" s="46"/>
      <c r="R235" s="28"/>
      <c r="S235" s="98"/>
      <c r="T235" s="98"/>
      <c r="U235" s="98"/>
      <c r="V235" s="98"/>
      <c r="W235" s="176" t="s">
        <v>79</v>
      </c>
      <c r="X235" s="177">
        <v>181758.15</v>
      </c>
      <c r="Y235" s="109">
        <v>226670.63</v>
      </c>
      <c r="Z235" s="116">
        <f t="shared" si="16"/>
        <v>44912.48000000001</v>
      </c>
      <c r="AA235" s="270">
        <f t="shared" si="17"/>
        <v>0.24710022631722436</v>
      </c>
    </row>
    <row r="236" spans="1:27">
      <c r="A236" s="161"/>
      <c r="B236" s="95"/>
      <c r="C236" s="30"/>
      <c r="D236" s="15"/>
      <c r="E236" s="30"/>
      <c r="F236" s="15"/>
      <c r="G236" s="30"/>
      <c r="H236" s="15"/>
      <c r="I236" s="42"/>
      <c r="J236" s="16"/>
      <c r="K236" s="42"/>
      <c r="L236" s="16"/>
      <c r="M236" s="42"/>
      <c r="N236" s="28"/>
      <c r="O236" s="53"/>
      <c r="P236" s="28"/>
      <c r="Q236" s="46"/>
      <c r="R236" s="28"/>
      <c r="S236" s="98"/>
      <c r="T236" s="98"/>
      <c r="U236" s="98"/>
      <c r="V236" s="98"/>
      <c r="W236" s="176" t="s">
        <v>80</v>
      </c>
      <c r="X236" s="177">
        <v>3042.86</v>
      </c>
      <c r="Y236" s="109">
        <v>4708.41</v>
      </c>
      <c r="Z236" s="116">
        <f t="shared" si="16"/>
        <v>1665.5499999999997</v>
      </c>
      <c r="AA236" s="270">
        <f t="shared" si="17"/>
        <v>0.54736333580907426</v>
      </c>
    </row>
    <row r="237" spans="1:27">
      <c r="A237" s="161"/>
      <c r="B237" s="95"/>
      <c r="C237" s="30"/>
      <c r="D237" s="15"/>
      <c r="E237" s="30"/>
      <c r="F237" s="15"/>
      <c r="G237" s="30"/>
      <c r="H237" s="15"/>
      <c r="I237" s="42"/>
      <c r="J237" s="16"/>
      <c r="K237" s="42"/>
      <c r="L237" s="16"/>
      <c r="M237" s="42"/>
      <c r="N237" s="28"/>
      <c r="O237" s="53"/>
      <c r="P237" s="28"/>
      <c r="Q237" s="46"/>
      <c r="R237" s="28"/>
      <c r="S237" s="98"/>
      <c r="T237" s="98"/>
      <c r="U237" s="98"/>
      <c r="V237" s="98"/>
      <c r="W237" s="176" t="s">
        <v>81</v>
      </c>
      <c r="X237" s="177">
        <v>5780.46</v>
      </c>
      <c r="Y237" s="109">
        <v>7511.59</v>
      </c>
      <c r="Z237" s="116">
        <f t="shared" si="16"/>
        <v>1731.13</v>
      </c>
      <c r="AA237" s="270">
        <f t="shared" si="17"/>
        <v>0.29947962618891921</v>
      </c>
    </row>
    <row r="238" spans="1:27">
      <c r="A238" s="161"/>
      <c r="B238" s="95"/>
      <c r="C238" s="30"/>
      <c r="D238" s="15"/>
      <c r="E238" s="30"/>
      <c r="F238" s="15"/>
      <c r="G238" s="30"/>
      <c r="H238" s="15"/>
      <c r="I238" s="42"/>
      <c r="J238" s="16"/>
      <c r="K238" s="42"/>
      <c r="L238" s="16"/>
      <c r="M238" s="42"/>
      <c r="N238" s="28"/>
      <c r="O238" s="53"/>
      <c r="P238" s="28"/>
      <c r="Q238" s="46"/>
      <c r="R238" s="28"/>
      <c r="S238" s="98"/>
      <c r="T238" s="98"/>
      <c r="U238" s="98"/>
      <c r="V238" s="98"/>
      <c r="W238" s="176" t="s">
        <v>82</v>
      </c>
      <c r="X238" s="177">
        <v>2412.94</v>
      </c>
      <c r="Y238" s="109">
        <v>137.05000000000001</v>
      </c>
      <c r="Z238" s="116">
        <f t="shared" si="16"/>
        <v>-2275.89</v>
      </c>
      <c r="AA238" s="270">
        <f t="shared" si="17"/>
        <v>-0.94320206884547475</v>
      </c>
    </row>
    <row r="239" spans="1:27">
      <c r="A239" s="161"/>
      <c r="B239" s="95"/>
      <c r="C239" s="30"/>
      <c r="D239" s="15"/>
      <c r="E239" s="30"/>
      <c r="F239" s="15"/>
      <c r="G239" s="30"/>
      <c r="H239" s="15"/>
      <c r="I239" s="42"/>
      <c r="J239" s="16"/>
      <c r="K239" s="42"/>
      <c r="L239" s="16"/>
      <c r="M239" s="42"/>
      <c r="N239" s="28"/>
      <c r="O239" s="53"/>
      <c r="P239" s="28"/>
      <c r="Q239" s="46"/>
      <c r="R239" s="28"/>
      <c r="S239" s="98"/>
      <c r="T239" s="98"/>
      <c r="U239" s="98"/>
      <c r="V239" s="98"/>
      <c r="W239" s="176" t="s">
        <v>83</v>
      </c>
      <c r="X239" s="177">
        <v>2464.17</v>
      </c>
      <c r="Y239" s="109">
        <v>2941.77</v>
      </c>
      <c r="Z239" s="116">
        <f t="shared" si="16"/>
        <v>477.59999999999991</v>
      </c>
      <c r="AA239" s="270">
        <f t="shared" si="17"/>
        <v>0.19381779666175625</v>
      </c>
    </row>
    <row r="240" spans="1:27">
      <c r="A240" s="161"/>
      <c r="B240" s="95"/>
      <c r="C240" s="30"/>
      <c r="D240" s="15"/>
      <c r="E240" s="30"/>
      <c r="F240" s="15"/>
      <c r="G240" s="30"/>
      <c r="H240" s="15"/>
      <c r="I240" s="42"/>
      <c r="J240" s="16"/>
      <c r="K240" s="42"/>
      <c r="L240" s="16"/>
      <c r="M240" s="42"/>
      <c r="N240" s="28"/>
      <c r="O240" s="53"/>
      <c r="P240" s="28"/>
      <c r="Q240" s="46"/>
      <c r="R240" s="28"/>
      <c r="S240" s="98"/>
      <c r="T240" s="98"/>
      <c r="U240" s="98"/>
      <c r="V240" s="98"/>
      <c r="W240" s="176" t="s">
        <v>84</v>
      </c>
      <c r="X240" s="177">
        <v>543.9</v>
      </c>
      <c r="Y240" s="109">
        <v>1044.5999999999999</v>
      </c>
      <c r="Z240" s="116">
        <f t="shared" si="16"/>
        <v>500.69999999999993</v>
      </c>
      <c r="AA240" s="270">
        <f t="shared" si="17"/>
        <v>0.92057363485934907</v>
      </c>
    </row>
    <row r="241" spans="1:27">
      <c r="A241" s="161"/>
      <c r="B241" s="95"/>
      <c r="C241" s="30"/>
      <c r="D241" s="15"/>
      <c r="E241" s="30"/>
      <c r="F241" s="15"/>
      <c r="G241" s="30"/>
      <c r="H241" s="15"/>
      <c r="I241" s="42"/>
      <c r="J241" s="16"/>
      <c r="K241" s="42"/>
      <c r="L241" s="16"/>
      <c r="M241" s="42"/>
      <c r="N241" s="28"/>
      <c r="O241" s="53"/>
      <c r="P241" s="28"/>
      <c r="Q241" s="46"/>
      <c r="R241" s="28"/>
      <c r="S241" s="98"/>
      <c r="T241" s="98"/>
      <c r="U241" s="98"/>
      <c r="V241" s="98"/>
      <c r="W241" s="176" t="s">
        <v>85</v>
      </c>
      <c r="X241" s="177">
        <v>58.1</v>
      </c>
      <c r="Y241" s="109">
        <v>1764.64</v>
      </c>
      <c r="Z241" s="116">
        <f t="shared" si="16"/>
        <v>1706.5400000000002</v>
      </c>
      <c r="AA241" s="270">
        <f t="shared" si="17"/>
        <v>29.372461273666097</v>
      </c>
    </row>
    <row r="242" spans="1:27">
      <c r="A242" s="161"/>
      <c r="B242" s="95"/>
      <c r="C242" s="30"/>
      <c r="D242" s="15"/>
      <c r="E242" s="30"/>
      <c r="F242" s="15"/>
      <c r="G242" s="30"/>
      <c r="H242" s="15"/>
      <c r="I242" s="42"/>
      <c r="J242" s="16"/>
      <c r="K242" s="42"/>
      <c r="L242" s="16"/>
      <c r="M242" s="42"/>
      <c r="N242" s="28"/>
      <c r="O242" s="53"/>
      <c r="P242" s="28"/>
      <c r="Q242" s="46"/>
      <c r="R242" s="28"/>
      <c r="S242" s="98"/>
      <c r="T242" s="98"/>
      <c r="U242" s="98"/>
      <c r="V242" s="98"/>
      <c r="W242" s="176" t="s">
        <v>86</v>
      </c>
      <c r="X242" s="177">
        <v>1593.09</v>
      </c>
      <c r="Y242" s="109">
        <v>1593.11</v>
      </c>
      <c r="Z242" s="116">
        <f t="shared" si="16"/>
        <v>1.999999999998181E-2</v>
      </c>
      <c r="AA242" s="270">
        <f t="shared" si="17"/>
        <v>1.2554218531270557E-5</v>
      </c>
    </row>
    <row r="243" spans="1:27">
      <c r="A243" s="161"/>
      <c r="B243" s="95"/>
      <c r="C243" s="30"/>
      <c r="D243" s="15"/>
      <c r="E243" s="30"/>
      <c r="F243" s="15"/>
      <c r="G243" s="30"/>
      <c r="H243" s="15"/>
      <c r="I243" s="42"/>
      <c r="J243" s="16"/>
      <c r="K243" s="42"/>
      <c r="L243" s="16"/>
      <c r="M243" s="42"/>
      <c r="N243" s="28"/>
      <c r="O243" s="53"/>
      <c r="P243" s="28"/>
      <c r="Q243" s="46"/>
      <c r="R243" s="28"/>
      <c r="S243" s="98"/>
      <c r="T243" s="98"/>
      <c r="U243" s="98"/>
      <c r="V243" s="98"/>
      <c r="W243" s="176" t="s">
        <v>87</v>
      </c>
      <c r="X243" s="177">
        <v>288869.51</v>
      </c>
      <c r="Y243" s="109">
        <v>339143.15</v>
      </c>
      <c r="Z243" s="116">
        <f t="shared" si="16"/>
        <v>50273.640000000014</v>
      </c>
      <c r="AA243" s="270">
        <f t="shared" si="17"/>
        <v>0.17403581291774273</v>
      </c>
    </row>
    <row r="244" spans="1:27">
      <c r="A244" s="161"/>
      <c r="B244" s="95"/>
      <c r="C244" s="30"/>
      <c r="D244" s="15"/>
      <c r="E244" s="30"/>
      <c r="F244" s="15"/>
      <c r="G244" s="30"/>
      <c r="H244" s="15"/>
      <c r="I244" s="42"/>
      <c r="J244" s="16"/>
      <c r="K244" s="42"/>
      <c r="L244" s="16"/>
      <c r="M244" s="42"/>
      <c r="N244" s="28"/>
      <c r="O244" s="53"/>
      <c r="P244" s="28"/>
      <c r="Q244" s="46"/>
      <c r="R244" s="28"/>
      <c r="S244" s="98"/>
      <c r="T244" s="98"/>
      <c r="U244" s="98"/>
      <c r="V244" s="98"/>
      <c r="W244" s="176" t="s">
        <v>88</v>
      </c>
      <c r="X244" s="177">
        <v>16749.419999999998</v>
      </c>
      <c r="Y244" s="109">
        <v>12962.29</v>
      </c>
      <c r="Z244" s="116">
        <f t="shared" si="16"/>
        <v>-3787.1299999999974</v>
      </c>
      <c r="AA244" s="270">
        <f t="shared" si="17"/>
        <v>-0.22610514274524118</v>
      </c>
    </row>
    <row r="245" spans="1:27">
      <c r="A245" s="161"/>
      <c r="B245" s="95"/>
      <c r="C245" s="30"/>
      <c r="D245" s="15"/>
      <c r="E245" s="30"/>
      <c r="F245" s="15"/>
      <c r="G245" s="30"/>
      <c r="H245" s="15"/>
      <c r="I245" s="42"/>
      <c r="J245" s="16"/>
      <c r="K245" s="42"/>
      <c r="L245" s="16"/>
      <c r="M245" s="42"/>
      <c r="N245" s="28"/>
      <c r="O245" s="53"/>
      <c r="P245" s="28"/>
      <c r="Q245" s="46"/>
      <c r="R245" s="28"/>
      <c r="S245" s="98"/>
      <c r="T245" s="98"/>
      <c r="U245" s="98"/>
      <c r="V245" s="98"/>
      <c r="W245" s="176" t="s">
        <v>89</v>
      </c>
      <c r="X245" s="177">
        <v>3428.8</v>
      </c>
      <c r="Y245" s="109">
        <v>7593.56</v>
      </c>
      <c r="Z245" s="116">
        <f t="shared" si="16"/>
        <v>4164.76</v>
      </c>
      <c r="AA245" s="270">
        <f t="shared" si="17"/>
        <v>1.2146406906206253</v>
      </c>
    </row>
    <row r="246" spans="1:27">
      <c r="A246" s="161"/>
      <c r="B246" s="95"/>
      <c r="C246" s="30"/>
      <c r="D246" s="15"/>
      <c r="E246" s="30"/>
      <c r="F246" s="15"/>
      <c r="G246" s="30"/>
      <c r="H246" s="15"/>
      <c r="I246" s="42"/>
      <c r="J246" s="16"/>
      <c r="K246" s="42"/>
      <c r="L246" s="16"/>
      <c r="M246" s="42"/>
      <c r="N246" s="28"/>
      <c r="O246" s="53"/>
      <c r="P246" s="28"/>
      <c r="Q246" s="46"/>
      <c r="R246" s="28"/>
      <c r="S246" s="98"/>
      <c r="T246" s="98"/>
      <c r="U246" s="98"/>
      <c r="V246" s="98"/>
      <c r="W246" s="176" t="s">
        <v>90</v>
      </c>
      <c r="X246" s="251">
        <v>11.58</v>
      </c>
      <c r="Y246" s="109" t="s">
        <v>98</v>
      </c>
      <c r="Z246" s="116">
        <f t="shared" si="16"/>
        <v>-11.58</v>
      </c>
      <c r="AA246" s="270">
        <f t="shared" si="17"/>
        <v>-1</v>
      </c>
    </row>
    <row r="247" spans="1:27">
      <c r="A247" s="161"/>
      <c r="B247" s="95"/>
      <c r="C247" s="30"/>
      <c r="D247" s="15"/>
      <c r="E247" s="30"/>
      <c r="F247" s="15"/>
      <c r="G247" s="30"/>
      <c r="H247" s="15"/>
      <c r="I247" s="42"/>
      <c r="J247" s="16"/>
      <c r="K247" s="42"/>
      <c r="L247" s="16"/>
      <c r="M247" s="42"/>
      <c r="N247" s="28"/>
      <c r="O247" s="53"/>
      <c r="P247" s="28"/>
      <c r="Q247" s="46"/>
      <c r="R247" s="28"/>
      <c r="S247" s="98"/>
      <c r="T247" s="98"/>
      <c r="U247" s="98"/>
      <c r="V247" s="98"/>
      <c r="W247" s="176" t="s">
        <v>91</v>
      </c>
      <c r="X247" s="251">
        <v>1700.66</v>
      </c>
      <c r="Y247" s="109">
        <v>953.23</v>
      </c>
      <c r="Z247" s="116">
        <f t="shared" si="16"/>
        <v>-747.43000000000006</v>
      </c>
      <c r="AA247" s="270">
        <f t="shared" si="17"/>
        <v>-0.43949407876941893</v>
      </c>
    </row>
    <row r="248" spans="1:27">
      <c r="A248" s="161"/>
      <c r="B248" s="95"/>
      <c r="C248" s="30"/>
      <c r="D248" s="15"/>
      <c r="E248" s="30"/>
      <c r="F248" s="15"/>
      <c r="G248" s="30"/>
      <c r="H248" s="15"/>
      <c r="I248" s="42"/>
      <c r="J248" s="16"/>
      <c r="K248" s="42"/>
      <c r="L248" s="16"/>
      <c r="M248" s="42"/>
      <c r="N248" s="28"/>
      <c r="O248" s="53"/>
      <c r="P248" s="28"/>
      <c r="Q248" s="46"/>
      <c r="R248" s="28"/>
      <c r="S248" s="98"/>
      <c r="T248" s="98"/>
      <c r="U248" s="98"/>
      <c r="V248" s="98"/>
      <c r="W248" s="176" t="s">
        <v>92</v>
      </c>
      <c r="X248" s="177">
        <v>43.67</v>
      </c>
      <c r="Y248" s="109">
        <v>219.4</v>
      </c>
      <c r="Z248" s="116">
        <f t="shared" si="16"/>
        <v>175.73000000000002</v>
      </c>
      <c r="AA248" s="270">
        <f t="shared" si="17"/>
        <v>4.0240439661094571</v>
      </c>
    </row>
    <row r="249" spans="1:27">
      <c r="A249" s="161"/>
      <c r="B249" s="95"/>
      <c r="C249" s="30"/>
      <c r="D249" s="15"/>
      <c r="E249" s="30"/>
      <c r="F249" s="15"/>
      <c r="G249" s="30"/>
      <c r="H249" s="15"/>
      <c r="I249" s="42"/>
      <c r="J249" s="16"/>
      <c r="K249" s="42"/>
      <c r="L249" s="16"/>
      <c r="M249" s="42"/>
      <c r="N249" s="28"/>
      <c r="O249" s="53"/>
      <c r="P249" s="28"/>
      <c r="Q249" s="46"/>
      <c r="R249" s="28"/>
      <c r="S249" s="98"/>
      <c r="T249" s="98"/>
      <c r="U249" s="98"/>
      <c r="V249" s="98"/>
      <c r="W249" s="176" t="s">
        <v>93</v>
      </c>
      <c r="X249" s="251" t="s">
        <v>98</v>
      </c>
      <c r="Y249" s="109" t="s">
        <v>98</v>
      </c>
      <c r="Z249" s="116">
        <f t="shared" si="16"/>
        <v>0</v>
      </c>
      <c r="AA249" s="270" t="e">
        <f t="shared" si="17"/>
        <v>#DIV/0!</v>
      </c>
    </row>
    <row r="250" spans="1:27">
      <c r="A250" s="161"/>
      <c r="B250" s="95"/>
      <c r="C250" s="30"/>
      <c r="D250" s="15"/>
      <c r="E250" s="30"/>
      <c r="F250" s="15"/>
      <c r="G250" s="30"/>
      <c r="H250" s="15"/>
      <c r="I250" s="42"/>
      <c r="J250" s="16"/>
      <c r="K250" s="42"/>
      <c r="L250" s="16"/>
      <c r="M250" s="42"/>
      <c r="N250" s="28"/>
      <c r="O250" s="53"/>
      <c r="P250" s="28"/>
      <c r="Q250" s="46"/>
      <c r="R250" s="28"/>
      <c r="S250" s="98"/>
      <c r="T250" s="98"/>
      <c r="U250" s="98"/>
      <c r="V250" s="98"/>
      <c r="W250" s="176" t="s">
        <v>94</v>
      </c>
      <c r="X250" s="177">
        <v>60332.69</v>
      </c>
      <c r="Y250" s="109">
        <v>52778.02</v>
      </c>
      <c r="Z250" s="116">
        <f t="shared" si="16"/>
        <v>-7554.6700000000055</v>
      </c>
      <c r="AA250" s="270">
        <f t="shared" si="17"/>
        <v>-0.1252168600471818</v>
      </c>
    </row>
    <row r="251" spans="1:27">
      <c r="A251" s="161"/>
      <c r="B251" s="95"/>
      <c r="C251" s="30"/>
      <c r="D251" s="15"/>
      <c r="E251" s="30"/>
      <c r="F251" s="15"/>
      <c r="G251" s="30"/>
      <c r="H251" s="15"/>
      <c r="I251" s="42"/>
      <c r="J251" s="16"/>
      <c r="K251" s="42"/>
      <c r="L251" s="16"/>
      <c r="M251" s="42"/>
      <c r="N251" s="28"/>
      <c r="O251" s="53"/>
      <c r="P251" s="28"/>
      <c r="Q251" s="46"/>
      <c r="R251" s="28"/>
      <c r="S251" s="98"/>
      <c r="T251" s="98"/>
      <c r="U251" s="98"/>
      <c r="V251" s="98"/>
      <c r="W251" s="176" t="s">
        <v>95</v>
      </c>
      <c r="X251" s="177">
        <v>391.78</v>
      </c>
      <c r="Y251" s="109" t="s">
        <v>98</v>
      </c>
      <c r="Z251" s="116">
        <f t="shared" si="16"/>
        <v>-391.78</v>
      </c>
      <c r="AA251" s="270">
        <f t="shared" si="17"/>
        <v>-1</v>
      </c>
    </row>
    <row r="252" spans="1:27">
      <c r="A252" s="161"/>
      <c r="B252" s="95"/>
      <c r="C252" s="30"/>
      <c r="D252" s="15"/>
      <c r="E252" s="30"/>
      <c r="F252" s="15"/>
      <c r="G252" s="30"/>
      <c r="H252" s="15"/>
      <c r="I252" s="42"/>
      <c r="J252" s="16"/>
      <c r="K252" s="42"/>
      <c r="L252" s="16"/>
      <c r="M252" s="42"/>
      <c r="N252" s="28"/>
      <c r="O252" s="53"/>
      <c r="P252" s="28"/>
      <c r="Q252" s="46"/>
      <c r="R252" s="28"/>
      <c r="S252" s="98"/>
      <c r="T252" s="98"/>
      <c r="U252" s="98"/>
      <c r="V252" s="98"/>
      <c r="W252" s="176" t="s">
        <v>96</v>
      </c>
      <c r="X252" s="251" t="s">
        <v>98</v>
      </c>
      <c r="Y252" s="109" t="s">
        <v>98</v>
      </c>
      <c r="Z252" s="116">
        <f t="shared" si="16"/>
        <v>0</v>
      </c>
      <c r="AA252" s="270" t="e">
        <f t="shared" si="17"/>
        <v>#DIV/0!</v>
      </c>
    </row>
    <row r="253" spans="1:27">
      <c r="A253" s="161"/>
      <c r="B253" s="95"/>
      <c r="C253" s="30"/>
      <c r="D253" s="15"/>
      <c r="E253" s="30"/>
      <c r="F253" s="15"/>
      <c r="G253" s="30"/>
      <c r="H253" s="15"/>
      <c r="I253" s="42"/>
      <c r="J253" s="16"/>
      <c r="K253" s="42"/>
      <c r="L253" s="16"/>
      <c r="M253" s="42"/>
      <c r="N253" s="28"/>
      <c r="O253" s="53"/>
      <c r="P253" s="28"/>
      <c r="Q253" s="46"/>
      <c r="R253" s="28"/>
      <c r="S253" s="98"/>
      <c r="T253" s="98"/>
      <c r="U253" s="98"/>
      <c r="V253" s="98"/>
      <c r="W253" s="176" t="s">
        <v>97</v>
      </c>
      <c r="X253" s="177" t="s">
        <v>98</v>
      </c>
      <c r="Y253" s="109" t="s">
        <v>98</v>
      </c>
      <c r="Z253" s="116">
        <f t="shared" si="16"/>
        <v>0</v>
      </c>
      <c r="AA253" s="270" t="e">
        <f>Z253/X253</f>
        <v>#DIV/0!</v>
      </c>
    </row>
    <row r="254" spans="1:27">
      <c r="A254" s="93"/>
      <c r="B254" s="93"/>
      <c r="C254" s="28"/>
      <c r="D254" s="17"/>
      <c r="E254" s="28"/>
      <c r="F254" s="17"/>
      <c r="G254" s="28"/>
      <c r="H254" s="17"/>
      <c r="I254" s="40"/>
      <c r="J254" s="18"/>
      <c r="K254" s="40"/>
      <c r="L254" s="18"/>
      <c r="M254" s="40"/>
      <c r="N254" s="28"/>
      <c r="O254" s="53"/>
      <c r="P254" s="28"/>
      <c r="Q254" s="46"/>
      <c r="R254" s="28"/>
      <c r="S254" s="98"/>
      <c r="T254" s="98"/>
      <c r="U254" s="98"/>
      <c r="V254" s="98"/>
      <c r="W254" s="163"/>
      <c r="X254" s="114"/>
      <c r="Y254" s="109"/>
      <c r="Z254" s="116"/>
      <c r="AA254" s="270"/>
    </row>
    <row r="255" spans="1:27">
      <c r="A255" s="93"/>
      <c r="B255" s="93"/>
      <c r="C255" s="28"/>
      <c r="D255" s="17"/>
      <c r="E255" s="28"/>
      <c r="F255" s="17"/>
      <c r="G255" s="28"/>
      <c r="H255" s="17"/>
      <c r="I255" s="40"/>
      <c r="J255" s="18"/>
      <c r="K255" s="40"/>
      <c r="L255" s="18"/>
      <c r="M255" s="40"/>
      <c r="N255" s="28"/>
      <c r="O255" s="53"/>
      <c r="Q255" s="46"/>
      <c r="R255" s="33"/>
      <c r="S255" s="98"/>
      <c r="T255" s="98"/>
      <c r="U255" s="98"/>
      <c r="V255" s="98"/>
      <c r="W255" s="163"/>
      <c r="X255" s="114"/>
      <c r="Y255" s="109"/>
      <c r="Z255" s="117"/>
      <c r="AA255" s="267"/>
    </row>
    <row r="256" spans="1:27">
      <c r="A256" s="93"/>
      <c r="B256" s="95"/>
      <c r="C256" s="30"/>
      <c r="D256" s="15"/>
      <c r="E256" s="30"/>
      <c r="F256" s="15"/>
      <c r="G256" s="30"/>
      <c r="H256" s="15"/>
      <c r="I256" s="42"/>
      <c r="J256" s="16"/>
      <c r="K256" s="42"/>
      <c r="L256" s="16"/>
      <c r="M256" s="42"/>
      <c r="N256" s="28"/>
      <c r="O256" s="53"/>
      <c r="Q256" s="46"/>
      <c r="R256" s="33"/>
      <c r="S256" s="98"/>
      <c r="T256" s="98"/>
      <c r="U256" s="98"/>
      <c r="V256" s="98"/>
      <c r="W256" s="163"/>
      <c r="X256" s="114"/>
      <c r="Y256" s="109"/>
      <c r="Z256" s="117"/>
      <c r="AA256" s="267"/>
    </row>
    <row r="257" spans="1:27">
      <c r="A257" s="92" t="s">
        <v>10</v>
      </c>
      <c r="B257" s="92" t="s">
        <v>13</v>
      </c>
      <c r="C257" s="27">
        <v>441299.75</v>
      </c>
      <c r="D257" s="19">
        <v>481588.36</v>
      </c>
      <c r="E257" s="27">
        <v>580114.5</v>
      </c>
      <c r="F257" s="19">
        <v>643960.16</v>
      </c>
      <c r="G257" s="27">
        <v>659011.56000000006</v>
      </c>
      <c r="H257" s="19">
        <v>721835.9</v>
      </c>
      <c r="I257" s="39">
        <v>715902.44</v>
      </c>
      <c r="J257" s="20">
        <v>736298.44</v>
      </c>
      <c r="K257" s="39">
        <v>742017.35</v>
      </c>
      <c r="L257" s="20">
        <v>758828.07</v>
      </c>
      <c r="M257" s="39">
        <v>635702.14</v>
      </c>
      <c r="N257" s="29">
        <f>SUM(M257-L257)</f>
        <v>-123125.92999999993</v>
      </c>
      <c r="O257" s="52">
        <v>757306.06</v>
      </c>
      <c r="P257" s="29">
        <f>SUM(O257-M257)</f>
        <v>121603.92000000004</v>
      </c>
      <c r="Q257" s="69">
        <v>850164.3</v>
      </c>
      <c r="R257" s="29">
        <f>SUM(Q257-O257)</f>
        <v>92858.239999999991</v>
      </c>
      <c r="S257" s="98">
        <v>706165.17</v>
      </c>
      <c r="T257" s="98">
        <v>731241.53</v>
      </c>
      <c r="U257" s="98">
        <v>716657.5</v>
      </c>
      <c r="V257" s="98">
        <v>637225.09</v>
      </c>
      <c r="W257" s="163"/>
      <c r="X257" s="114">
        <v>1015120.42</v>
      </c>
      <c r="Y257" s="109">
        <v>1138204.69</v>
      </c>
      <c r="Z257" s="116"/>
      <c r="AA257" s="270"/>
    </row>
    <row r="258" spans="1:27">
      <c r="A258" s="95"/>
      <c r="B258" s="95"/>
      <c r="C258" s="30"/>
      <c r="D258" s="15"/>
      <c r="E258" s="30"/>
      <c r="F258" s="15"/>
      <c r="G258" s="30"/>
      <c r="H258" s="15"/>
      <c r="I258" s="42"/>
      <c r="J258" s="16"/>
      <c r="K258" s="42"/>
      <c r="L258" s="16"/>
      <c r="M258" s="42"/>
      <c r="N258" s="28"/>
      <c r="O258" s="53"/>
      <c r="P258" s="28"/>
      <c r="Q258" s="46"/>
      <c r="R258" s="28"/>
      <c r="S258" s="98"/>
      <c r="T258" s="98"/>
      <c r="U258" s="98"/>
      <c r="V258" s="98"/>
      <c r="W258" s="176" t="s">
        <v>75</v>
      </c>
      <c r="X258" s="177">
        <v>273873.14</v>
      </c>
      <c r="Y258" s="109">
        <v>289373.51</v>
      </c>
      <c r="Z258" s="116">
        <f t="shared" ref="Z258:Z280" si="18">IF(Y258=0,"",Y258-X258)</f>
        <v>15500.369999999995</v>
      </c>
      <c r="AA258" s="270">
        <f t="shared" ref="AA258:AA279" si="19">Z258/X258</f>
        <v>5.6596897381028292E-2</v>
      </c>
    </row>
    <row r="259" spans="1:27">
      <c r="A259" s="95"/>
      <c r="B259" s="95"/>
      <c r="C259" s="28"/>
      <c r="D259" s="17"/>
      <c r="E259" s="28"/>
      <c r="F259" s="17"/>
      <c r="G259" s="28"/>
      <c r="H259" s="17"/>
      <c r="I259" s="40"/>
      <c r="J259" s="18"/>
      <c r="K259" s="40"/>
      <c r="L259" s="18"/>
      <c r="M259" s="40"/>
      <c r="N259" s="28"/>
      <c r="O259" s="53"/>
      <c r="Q259" s="46"/>
      <c r="R259" s="33"/>
      <c r="S259" s="98"/>
      <c r="T259" s="98"/>
      <c r="U259" s="98"/>
      <c r="V259" s="98"/>
      <c r="W259" s="176" t="s">
        <v>76</v>
      </c>
      <c r="X259" s="177">
        <v>12841.43</v>
      </c>
      <c r="Y259" s="109">
        <v>6893.42</v>
      </c>
      <c r="Z259" s="116">
        <f t="shared" si="18"/>
        <v>-5948.01</v>
      </c>
      <c r="AA259" s="270">
        <f t="shared" si="19"/>
        <v>-0.46318906850716784</v>
      </c>
    </row>
    <row r="260" spans="1:27">
      <c r="A260" s="95"/>
      <c r="B260" s="95"/>
      <c r="C260" s="29">
        <v>491739.48</v>
      </c>
      <c r="D260" s="22">
        <v>528277.78</v>
      </c>
      <c r="E260" s="29">
        <v>491155.34</v>
      </c>
      <c r="F260" s="22">
        <v>465802.81</v>
      </c>
      <c r="G260" s="29">
        <v>552623.84</v>
      </c>
      <c r="H260" s="22">
        <v>569036.79</v>
      </c>
      <c r="I260" s="41">
        <v>649013.87</v>
      </c>
      <c r="J260" s="23">
        <v>655738.86</v>
      </c>
      <c r="K260" s="41">
        <v>595933.94999999995</v>
      </c>
      <c r="L260" s="23">
        <v>726027.09</v>
      </c>
      <c r="M260" s="41">
        <v>709498.81</v>
      </c>
      <c r="N260" s="29">
        <f>SUM(M260-L260)</f>
        <v>-16528.279999999912</v>
      </c>
      <c r="O260" s="52">
        <v>722467.96</v>
      </c>
      <c r="P260" s="29">
        <f>SUM(O260-M260)</f>
        <v>12969.149999999907</v>
      </c>
      <c r="Q260" s="69">
        <v>724696.46</v>
      </c>
      <c r="R260" s="29">
        <f>SUM(Q260-O260)</f>
        <v>2228.5</v>
      </c>
      <c r="S260" s="98">
        <v>769852.72</v>
      </c>
      <c r="T260" s="98">
        <v>690308.61</v>
      </c>
      <c r="U260" s="98">
        <v>782954.92</v>
      </c>
      <c r="V260" s="98">
        <v>710080.13</v>
      </c>
      <c r="W260" s="176" t="s">
        <v>77</v>
      </c>
      <c r="X260" s="177">
        <v>128148.67</v>
      </c>
      <c r="Y260" s="109">
        <v>199820.58</v>
      </c>
      <c r="Z260" s="116">
        <f t="shared" si="18"/>
        <v>71671.909999999989</v>
      </c>
      <c r="AA260" s="270">
        <f t="shared" si="19"/>
        <v>0.55928719353856726</v>
      </c>
    </row>
    <row r="261" spans="1:27">
      <c r="A261" s="95"/>
      <c r="B261" s="95"/>
      <c r="C261" s="28"/>
      <c r="D261" s="17"/>
      <c r="E261" s="28"/>
      <c r="F261" s="17"/>
      <c r="G261" s="28"/>
      <c r="H261" s="17"/>
      <c r="I261" s="40"/>
      <c r="J261" s="18"/>
      <c r="K261" s="40"/>
      <c r="L261" s="18"/>
      <c r="M261" s="40"/>
      <c r="N261" s="28"/>
      <c r="O261" s="53"/>
      <c r="Q261" s="46"/>
      <c r="R261" s="33"/>
      <c r="S261" s="98"/>
      <c r="T261" s="98"/>
      <c r="U261" s="98"/>
      <c r="V261" s="98"/>
      <c r="W261" s="176" t="s">
        <v>78</v>
      </c>
      <c r="X261" s="177">
        <v>20719.509999999998</v>
      </c>
      <c r="Y261" s="109">
        <v>18726.400000000001</v>
      </c>
      <c r="Z261" s="116">
        <f t="shared" si="18"/>
        <v>-1993.1099999999969</v>
      </c>
      <c r="AA261" s="270">
        <f t="shared" si="19"/>
        <v>-9.6194842445598241E-2</v>
      </c>
    </row>
    <row r="262" spans="1:27">
      <c r="A262" s="95"/>
      <c r="B262" s="95"/>
      <c r="C262" s="29">
        <v>461143.84</v>
      </c>
      <c r="D262" s="22">
        <v>489097.83</v>
      </c>
      <c r="E262" s="29">
        <v>478093.65</v>
      </c>
      <c r="F262" s="22">
        <v>654813.54</v>
      </c>
      <c r="G262" s="29">
        <v>594819.5</v>
      </c>
      <c r="H262" s="22">
        <v>619101.64</v>
      </c>
      <c r="I262" s="41">
        <v>625441.47</v>
      </c>
      <c r="J262" s="23">
        <v>637361.72</v>
      </c>
      <c r="K262" s="41">
        <v>681985.61</v>
      </c>
      <c r="L262" s="23">
        <v>491292.3</v>
      </c>
      <c r="M262" s="41">
        <v>639140.59</v>
      </c>
      <c r="N262" s="29">
        <f>SUM(M262-L262)</f>
        <v>147848.28999999998</v>
      </c>
      <c r="O262" s="52">
        <v>667222.13</v>
      </c>
      <c r="P262" s="29">
        <f>SUM(O262-M262)</f>
        <v>28081.540000000037</v>
      </c>
      <c r="Q262" s="69">
        <v>735294.57</v>
      </c>
      <c r="R262" s="29">
        <f>SUM(Q262-O262)</f>
        <v>68072.439999999944</v>
      </c>
      <c r="S262" s="98">
        <v>820513.52</v>
      </c>
      <c r="T262" s="98">
        <v>722624.71</v>
      </c>
      <c r="U262" s="98">
        <v>693548.89</v>
      </c>
      <c r="V262" s="98">
        <v>645644.15</v>
      </c>
      <c r="W262" s="176" t="s">
        <v>79</v>
      </c>
      <c r="X262" s="177">
        <v>217950.47</v>
      </c>
      <c r="Y262" s="109">
        <v>253903.51</v>
      </c>
      <c r="Z262" s="116">
        <f t="shared" si="18"/>
        <v>35953.040000000008</v>
      </c>
      <c r="AA262" s="270">
        <f t="shared" si="19"/>
        <v>0.16495968097705874</v>
      </c>
    </row>
    <row r="263" spans="1:27" ht="15.6">
      <c r="A263" s="95"/>
      <c r="B263" s="95"/>
      <c r="C263" s="31" t="s">
        <v>20</v>
      </c>
      <c r="D263" s="7" t="s">
        <v>20</v>
      </c>
      <c r="E263" s="31" t="s">
        <v>20</v>
      </c>
      <c r="F263" s="7" t="s">
        <v>20</v>
      </c>
      <c r="G263" s="31" t="s">
        <v>20</v>
      </c>
      <c r="H263" s="7" t="s">
        <v>20</v>
      </c>
      <c r="I263" s="31" t="s">
        <v>20</v>
      </c>
      <c r="J263" s="7" t="s">
        <v>20</v>
      </c>
      <c r="K263" s="31" t="s">
        <v>20</v>
      </c>
      <c r="L263" s="7" t="s">
        <v>20</v>
      </c>
      <c r="M263" s="31" t="s">
        <v>20</v>
      </c>
      <c r="N263" s="31" t="s">
        <v>20</v>
      </c>
      <c r="O263" s="31" t="s">
        <v>20</v>
      </c>
      <c r="P263" s="64" t="s">
        <v>33</v>
      </c>
      <c r="Q263" s="31" t="s">
        <v>20</v>
      </c>
      <c r="R263" s="64" t="s">
        <v>33</v>
      </c>
      <c r="S263" s="31" t="s">
        <v>20</v>
      </c>
      <c r="T263" s="101"/>
      <c r="U263" s="101"/>
      <c r="V263" s="102"/>
      <c r="W263" s="176" t="s">
        <v>80</v>
      </c>
      <c r="X263" s="177">
        <v>2601.34</v>
      </c>
      <c r="Y263" s="109">
        <v>4129.3599999999997</v>
      </c>
      <c r="Z263" s="116">
        <f t="shared" si="18"/>
        <v>1528.0199999999995</v>
      </c>
      <c r="AA263" s="270">
        <f t="shared" si="19"/>
        <v>0.58739726448676433</v>
      </c>
    </row>
    <row r="264" spans="1:27">
      <c r="A264" s="95"/>
      <c r="B264" s="95"/>
      <c r="C264" s="28">
        <f t="shared" ref="C264:V264" si="20">SUM(C15:C262)</f>
        <v>4928215.1999999993</v>
      </c>
      <c r="D264" s="2">
        <f t="shared" si="20"/>
        <v>5535237.8000000007</v>
      </c>
      <c r="E264" s="28">
        <f t="shared" si="20"/>
        <v>5830497.8499999996</v>
      </c>
      <c r="F264" s="2">
        <f t="shared" si="20"/>
        <v>6422687.7999999998</v>
      </c>
      <c r="G264" s="28">
        <f t="shared" si="20"/>
        <v>6557717.9800000004</v>
      </c>
      <c r="H264" s="2">
        <f t="shared" si="20"/>
        <v>7073465.1799999997</v>
      </c>
      <c r="I264" s="28">
        <f t="shared" si="20"/>
        <v>7451523.5299999993</v>
      </c>
      <c r="J264" s="2">
        <f t="shared" si="20"/>
        <v>7982077.6500000004</v>
      </c>
      <c r="K264" s="28">
        <f t="shared" si="20"/>
        <v>7659216.5300000003</v>
      </c>
      <c r="L264" s="2">
        <f t="shared" si="20"/>
        <v>8092887.7800000012</v>
      </c>
      <c r="M264" s="28">
        <f t="shared" si="20"/>
        <v>7867901.0700000003</v>
      </c>
      <c r="N264" s="28">
        <f t="shared" si="20"/>
        <v>-224988.70999999979</v>
      </c>
      <c r="O264" s="62">
        <f t="shared" si="20"/>
        <v>8363509.5700000003</v>
      </c>
      <c r="P264" s="63">
        <f t="shared" si="20"/>
        <v>495606.5</v>
      </c>
      <c r="Q264" s="63">
        <f t="shared" si="20"/>
        <v>8729151.2899999991</v>
      </c>
      <c r="R264" s="63">
        <f t="shared" si="20"/>
        <v>365639.72</v>
      </c>
      <c r="S264" s="63">
        <f t="shared" si="20"/>
        <v>8783280.1100000013</v>
      </c>
      <c r="T264" s="63">
        <f t="shared" si="20"/>
        <v>8588239.0399999991</v>
      </c>
      <c r="U264" s="63">
        <f t="shared" si="20"/>
        <v>8661616.459999999</v>
      </c>
      <c r="V264" s="63">
        <f t="shared" si="20"/>
        <v>7862714.7300000004</v>
      </c>
      <c r="W264" s="176" t="s">
        <v>81</v>
      </c>
      <c r="X264" s="177">
        <v>6565.64</v>
      </c>
      <c r="Y264" s="109">
        <v>8387.19</v>
      </c>
      <c r="Z264" s="116">
        <f t="shared" si="18"/>
        <v>1821.5500000000002</v>
      </c>
      <c r="AA264" s="270">
        <f t="shared" si="19"/>
        <v>0.27743677691740637</v>
      </c>
    </row>
    <row r="265" spans="1:27">
      <c r="A265" s="95"/>
      <c r="B265" s="95"/>
      <c r="C265" s="32"/>
      <c r="D265" s="8"/>
      <c r="E265" s="32"/>
      <c r="F265" s="8"/>
      <c r="G265" s="32"/>
      <c r="H265" s="8"/>
      <c r="I265" s="32"/>
      <c r="J265" s="8"/>
      <c r="K265" s="32"/>
      <c r="L265" s="8"/>
      <c r="M265" s="44"/>
      <c r="N265" s="44"/>
      <c r="Q265" s="74">
        <f>(Q264)/(O264)-1</f>
        <v>4.3718694519291335E-2</v>
      </c>
      <c r="S265" s="74">
        <f>(S264)/(Q264)-1</f>
        <v>6.200925863435458E-3</v>
      </c>
      <c r="T265" s="74">
        <f>(T264)/(S264)-1</f>
        <v>-2.2205948980033363E-2</v>
      </c>
      <c r="U265" s="74">
        <f>(U264)/(T264)-1</f>
        <v>8.5439424378201956E-3</v>
      </c>
      <c r="V265" s="74">
        <f>(V264)/(U264)-1</f>
        <v>-9.2234715504823761E-2</v>
      </c>
      <c r="W265" s="176" t="s">
        <v>82</v>
      </c>
      <c r="X265" s="177">
        <v>2140.69</v>
      </c>
      <c r="Y265" s="109">
        <v>138.56</v>
      </c>
      <c r="Z265" s="116">
        <f t="shared" si="18"/>
        <v>-2002.13</v>
      </c>
      <c r="AA265" s="270">
        <f>Z265/X265</f>
        <v>-0.93527320630264077</v>
      </c>
    </row>
    <row r="266" spans="1:27">
      <c r="A266" s="95"/>
      <c r="B266" s="95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05"/>
      <c r="N266" s="105"/>
      <c r="O266" s="14"/>
      <c r="P266" s="14"/>
      <c r="Q266" s="74"/>
      <c r="R266" s="14"/>
      <c r="S266" s="74"/>
      <c r="T266" s="74"/>
      <c r="U266" s="74"/>
      <c r="V266" s="74"/>
      <c r="W266" s="176" t="s">
        <v>83</v>
      </c>
      <c r="X266" s="177">
        <v>2884.12</v>
      </c>
      <c r="Y266" s="109">
        <v>1472.27</v>
      </c>
      <c r="Z266" s="116">
        <f t="shared" si="18"/>
        <v>-1411.85</v>
      </c>
      <c r="AA266" s="270">
        <f t="shared" si="19"/>
        <v>-0.48952540116222626</v>
      </c>
    </row>
    <row r="267" spans="1:27">
      <c r="A267" s="95"/>
      <c r="B267" s="95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W267" s="176" t="s">
        <v>84</v>
      </c>
      <c r="X267" s="177">
        <v>969.33</v>
      </c>
      <c r="Y267" s="109">
        <v>456.72</v>
      </c>
      <c r="Z267" s="116">
        <f t="shared" si="18"/>
        <v>-512.61</v>
      </c>
      <c r="AA267" s="270">
        <f t="shared" si="19"/>
        <v>-0.5288291912970815</v>
      </c>
    </row>
    <row r="268" spans="1:27" ht="15.6">
      <c r="A268" s="95"/>
      <c r="B268" s="95"/>
      <c r="C268" s="14"/>
      <c r="D268" s="14"/>
      <c r="E268" s="14"/>
      <c r="F268" s="14"/>
      <c r="G268" s="14"/>
      <c r="H268" s="14"/>
      <c r="I268" s="14"/>
      <c r="J268" s="14"/>
      <c r="K268" s="14"/>
      <c r="L268" s="122"/>
      <c r="M268" s="17"/>
      <c r="N268" s="14"/>
      <c r="O268" s="14"/>
      <c r="P268" s="14"/>
      <c r="Q268" s="14"/>
      <c r="R268" s="14"/>
      <c r="S268" s="14"/>
      <c r="W268" s="176" t="s">
        <v>85</v>
      </c>
      <c r="X268" s="177">
        <v>2735.16</v>
      </c>
      <c r="Y268" s="109">
        <v>32.909999999999997</v>
      </c>
      <c r="Z268" s="116">
        <f t="shared" si="18"/>
        <v>-2702.25</v>
      </c>
      <c r="AA268" s="270">
        <f t="shared" si="19"/>
        <v>-0.98796779713069804</v>
      </c>
    </row>
    <row r="269" spans="1:27" ht="15.6">
      <c r="A269" s="95"/>
      <c r="B269" s="95"/>
      <c r="C269" s="14"/>
      <c r="D269" s="14"/>
      <c r="E269" s="14"/>
      <c r="F269" s="14"/>
      <c r="G269" s="14"/>
      <c r="H269" s="14"/>
      <c r="I269" s="14"/>
      <c r="J269" s="14"/>
      <c r="K269" s="14"/>
      <c r="L269" s="123"/>
      <c r="M269" s="124"/>
      <c r="N269" s="14"/>
      <c r="O269" s="14"/>
      <c r="P269" s="14"/>
      <c r="Q269" s="14"/>
      <c r="R269" s="14"/>
      <c r="S269" s="14"/>
      <c r="W269" s="176" t="s">
        <v>86</v>
      </c>
      <c r="X269" s="177">
        <v>2202.46</v>
      </c>
      <c r="Y269" s="109">
        <v>2159.48</v>
      </c>
      <c r="Z269" s="116">
        <f t="shared" si="18"/>
        <v>-42.980000000000018</v>
      </c>
      <c r="AA269" s="270">
        <f t="shared" si="19"/>
        <v>-1.9514542829381698E-2</v>
      </c>
    </row>
    <row r="270" spans="1:27" ht="15.6">
      <c r="A270" s="95"/>
      <c r="B270" s="95"/>
      <c r="C270" s="14"/>
      <c r="D270" s="14"/>
      <c r="E270" s="14"/>
      <c r="F270" s="14"/>
      <c r="G270" s="14"/>
      <c r="H270" s="14"/>
      <c r="I270" s="14"/>
      <c r="J270" s="14"/>
      <c r="K270" s="14"/>
      <c r="L270" s="123"/>
      <c r="M270" s="53"/>
      <c r="N270" s="14"/>
      <c r="O270" s="14"/>
      <c r="P270" s="14"/>
      <c r="Q270" s="14"/>
      <c r="R270" s="14"/>
      <c r="S270" s="14"/>
      <c r="W270" s="176" t="s">
        <v>87</v>
      </c>
      <c r="X270" s="177">
        <v>274928.7</v>
      </c>
      <c r="Y270" s="109">
        <v>293869.02</v>
      </c>
      <c r="Z270" s="116">
        <f t="shared" si="18"/>
        <v>18940.320000000007</v>
      </c>
      <c r="AA270" s="270">
        <f t="shared" si="19"/>
        <v>6.889175266169012E-2</v>
      </c>
    </row>
    <row r="271" spans="1:27" ht="15.6">
      <c r="A271" s="95"/>
      <c r="B271" s="95"/>
      <c r="C271" s="14"/>
      <c r="D271" s="14"/>
      <c r="E271" s="14"/>
      <c r="F271" s="14"/>
      <c r="G271" s="14"/>
      <c r="H271" s="14"/>
      <c r="I271" s="14"/>
      <c r="J271" s="14"/>
      <c r="K271" s="14"/>
      <c r="L271" s="123"/>
      <c r="M271" s="124"/>
      <c r="N271" s="14"/>
      <c r="O271" s="14"/>
      <c r="P271" s="14"/>
      <c r="Q271" s="125"/>
      <c r="R271" s="14"/>
      <c r="S271" s="14"/>
      <c r="W271" s="176" t="s">
        <v>88</v>
      </c>
      <c r="X271" s="177">
        <v>8002.48</v>
      </c>
      <c r="Y271" s="109">
        <v>14658.11</v>
      </c>
      <c r="Z271" s="116">
        <f t="shared" si="18"/>
        <v>6655.630000000001</v>
      </c>
      <c r="AA271" s="270">
        <f t="shared" si="19"/>
        <v>0.83169592426347849</v>
      </c>
    </row>
    <row r="272" spans="1:27" ht="15.6">
      <c r="A272" s="95"/>
      <c r="B272" s="95"/>
      <c r="C272" s="14"/>
      <c r="D272" s="14"/>
      <c r="E272" s="14"/>
      <c r="F272" s="14"/>
      <c r="G272" s="14"/>
      <c r="H272" s="14"/>
      <c r="I272" s="14"/>
      <c r="J272" s="14"/>
      <c r="K272" s="14"/>
      <c r="L272" s="123"/>
      <c r="M272" s="53"/>
      <c r="N272" s="14"/>
      <c r="O272" s="14"/>
      <c r="P272" s="14"/>
      <c r="Q272" s="14"/>
      <c r="R272" s="14"/>
      <c r="S272" s="14"/>
      <c r="W272" s="176" t="s">
        <v>89</v>
      </c>
      <c r="X272" s="177">
        <v>3461.95</v>
      </c>
      <c r="Y272" s="109">
        <v>8231.26</v>
      </c>
      <c r="Z272" s="116">
        <f t="shared" si="18"/>
        <v>4769.3100000000004</v>
      </c>
      <c r="AA272" s="270">
        <f t="shared" si="19"/>
        <v>1.3776368809485986</v>
      </c>
    </row>
    <row r="273" spans="1:27" ht="15.6">
      <c r="A273" s="95"/>
      <c r="B273" s="95"/>
      <c r="C273" s="14"/>
      <c r="D273" s="14"/>
      <c r="E273" s="14"/>
      <c r="F273" s="14"/>
      <c r="G273" s="14"/>
      <c r="H273" s="14"/>
      <c r="I273" s="14"/>
      <c r="J273" s="14"/>
      <c r="K273" s="14"/>
      <c r="L273" s="123"/>
      <c r="M273" s="53"/>
      <c r="N273" s="14"/>
      <c r="O273" s="14"/>
      <c r="P273" s="14"/>
      <c r="Q273" s="14"/>
      <c r="R273" s="14"/>
      <c r="S273" s="14"/>
      <c r="W273" s="176" t="s">
        <v>90</v>
      </c>
      <c r="X273" s="251">
        <v>0</v>
      </c>
      <c r="Y273" s="109">
        <v>51.28</v>
      </c>
      <c r="Z273" s="116">
        <f t="shared" si="18"/>
        <v>51.28</v>
      </c>
      <c r="AA273" s="270" t="e">
        <f t="shared" si="19"/>
        <v>#DIV/0!</v>
      </c>
    </row>
    <row r="274" spans="1:27" ht="15.6">
      <c r="A274" s="95"/>
      <c r="B274" s="95"/>
      <c r="C274" s="14"/>
      <c r="D274" s="14"/>
      <c r="E274" s="14"/>
      <c r="F274" s="14"/>
      <c r="G274" s="14"/>
      <c r="H274" s="14"/>
      <c r="I274" s="14"/>
      <c r="J274" s="14"/>
      <c r="K274" s="14"/>
      <c r="L274" s="126"/>
      <c r="M274" s="53"/>
      <c r="N274" s="14"/>
      <c r="O274" s="14"/>
      <c r="P274" s="14"/>
      <c r="Q274" s="14"/>
      <c r="R274" s="14"/>
      <c r="S274" s="14"/>
      <c r="W274" s="176" t="s">
        <v>91</v>
      </c>
      <c r="X274" s="251">
        <v>0</v>
      </c>
      <c r="Y274" s="109" t="s">
        <v>98</v>
      </c>
      <c r="Z274" s="116">
        <f t="shared" si="18"/>
        <v>0</v>
      </c>
      <c r="AA274" s="270" t="e">
        <f t="shared" si="19"/>
        <v>#DIV/0!</v>
      </c>
    </row>
    <row r="275" spans="1:27" ht="15.6">
      <c r="A275" s="95"/>
      <c r="B275" s="95"/>
      <c r="C275" s="14"/>
      <c r="D275" s="14"/>
      <c r="E275" s="14"/>
      <c r="F275" s="14"/>
      <c r="G275" s="14"/>
      <c r="H275" s="14"/>
      <c r="I275" s="14"/>
      <c r="J275" s="14"/>
      <c r="K275" s="14"/>
      <c r="L275" s="126"/>
      <c r="M275" s="53"/>
      <c r="N275" s="14"/>
      <c r="O275" s="14"/>
      <c r="P275" s="14"/>
      <c r="Q275" s="14"/>
      <c r="R275" s="14"/>
      <c r="S275" s="14"/>
      <c r="W275" s="176" t="s">
        <v>92</v>
      </c>
      <c r="X275" s="177">
        <v>638.58000000000004</v>
      </c>
      <c r="Y275" s="109">
        <v>391.59</v>
      </c>
      <c r="Z275" s="116">
        <f t="shared" si="18"/>
        <v>-246.99000000000007</v>
      </c>
      <c r="AA275" s="270">
        <f t="shared" si="19"/>
        <v>-0.38678004322089643</v>
      </c>
    </row>
    <row r="276" spans="1:27">
      <c r="A276" s="95"/>
      <c r="B276" s="95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W276" s="176" t="s">
        <v>93</v>
      </c>
      <c r="X276" s="251">
        <v>0</v>
      </c>
      <c r="Y276" s="109" t="s">
        <v>98</v>
      </c>
      <c r="Z276" s="116">
        <f t="shared" si="18"/>
        <v>0</v>
      </c>
      <c r="AA276" s="270" t="e">
        <f t="shared" si="19"/>
        <v>#DIV/0!</v>
      </c>
    </row>
    <row r="277" spans="1:27" ht="15.6">
      <c r="A277" s="95"/>
      <c r="B277" s="95"/>
      <c r="C277" s="14"/>
      <c r="D277" s="14"/>
      <c r="E277" s="14"/>
      <c r="F277" s="14"/>
      <c r="G277" s="14"/>
      <c r="H277" s="14"/>
      <c r="I277" s="14"/>
      <c r="J277" s="14"/>
      <c r="K277" s="14"/>
      <c r="L277" s="123"/>
      <c r="M277" s="14"/>
      <c r="N277" s="14"/>
      <c r="O277" s="14"/>
      <c r="P277" s="14"/>
      <c r="Q277" s="14"/>
      <c r="R277" s="14"/>
      <c r="S277" s="14"/>
      <c r="W277" s="176" t="s">
        <v>94</v>
      </c>
      <c r="X277" s="177">
        <v>64514.6</v>
      </c>
      <c r="Y277" s="109">
        <v>56185.33</v>
      </c>
      <c r="Z277" s="116">
        <f t="shared" si="18"/>
        <v>-8329.2699999999968</v>
      </c>
      <c r="AA277" s="270">
        <f t="shared" si="19"/>
        <v>-0.12910674482985243</v>
      </c>
    </row>
    <row r="278" spans="1:27">
      <c r="A278" s="95"/>
      <c r="B278" s="95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W278" s="176" t="s">
        <v>95</v>
      </c>
      <c r="X278" s="177">
        <v>195.89</v>
      </c>
      <c r="Y278" s="109" t="s">
        <v>98</v>
      </c>
      <c r="Z278" s="116">
        <f t="shared" si="18"/>
        <v>-195.89</v>
      </c>
      <c r="AA278" s="270">
        <f t="shared" si="19"/>
        <v>-1</v>
      </c>
    </row>
    <row r="279" spans="1:27">
      <c r="A279" s="95"/>
      <c r="B279" s="95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W279" s="176" t="s">
        <v>96</v>
      </c>
      <c r="X279" s="251">
        <v>0</v>
      </c>
      <c r="Y279" s="109" t="s">
        <v>98</v>
      </c>
      <c r="Z279" s="116">
        <f t="shared" si="18"/>
        <v>0</v>
      </c>
      <c r="AA279" s="270" t="e">
        <f t="shared" si="19"/>
        <v>#DIV/0!</v>
      </c>
    </row>
    <row r="280" spans="1:27">
      <c r="A280" s="95"/>
      <c r="B280" s="95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W280" s="176" t="s">
        <v>97</v>
      </c>
      <c r="X280" s="177">
        <v>0</v>
      </c>
      <c r="Y280" s="109" t="s">
        <v>98</v>
      </c>
      <c r="Z280" s="116">
        <f t="shared" si="18"/>
        <v>0</v>
      </c>
      <c r="AA280" s="270" t="e">
        <f>Z280/X280</f>
        <v>#DIV/0!</v>
      </c>
    </row>
    <row r="281" spans="1:27">
      <c r="A281" s="96"/>
      <c r="B281" s="93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W281" s="163"/>
      <c r="X281" s="114"/>
      <c r="Y281" s="109"/>
      <c r="Z281" s="116"/>
      <c r="AA281" s="270"/>
    </row>
    <row r="282" spans="1:27">
      <c r="A282" s="160" t="s">
        <v>109</v>
      </c>
      <c r="B282" s="160" t="s">
        <v>110</v>
      </c>
      <c r="C282" s="27">
        <v>441299.75</v>
      </c>
      <c r="D282" s="19">
        <v>481588.36</v>
      </c>
      <c r="E282" s="27">
        <v>580114.5</v>
      </c>
      <c r="F282" s="19">
        <v>643960.16</v>
      </c>
      <c r="G282" s="27">
        <v>659011.56000000006</v>
      </c>
      <c r="H282" s="19">
        <v>721835.9</v>
      </c>
      <c r="I282" s="39">
        <v>715902.44</v>
      </c>
      <c r="J282" s="20">
        <v>736298.44</v>
      </c>
      <c r="K282" s="39">
        <v>742017.35</v>
      </c>
      <c r="L282" s="20">
        <v>758828.07</v>
      </c>
      <c r="M282" s="39">
        <v>635702.14</v>
      </c>
      <c r="N282" s="29">
        <f>SUM(M282-L282)</f>
        <v>-123125.92999999993</v>
      </c>
      <c r="O282" s="52">
        <v>757306.06</v>
      </c>
      <c r="P282" s="29">
        <f>SUM(O282-M282)</f>
        <v>121603.92000000004</v>
      </c>
      <c r="Q282" s="69">
        <v>850164.3</v>
      </c>
      <c r="R282" s="29">
        <f>SUM(Q282-O282)</f>
        <v>92858.239999999991</v>
      </c>
      <c r="S282" s="98">
        <v>706165.17</v>
      </c>
      <c r="T282" s="98">
        <v>731241.53</v>
      </c>
      <c r="U282" s="98">
        <v>716657.5</v>
      </c>
      <c r="V282" s="98">
        <v>637225.09</v>
      </c>
      <c r="W282" s="163"/>
      <c r="X282" s="114">
        <v>967391.07</v>
      </c>
      <c r="Y282" s="109">
        <v>1054559.9099999999</v>
      </c>
      <c r="Z282" s="116"/>
      <c r="AA282" s="270"/>
    </row>
    <row r="283" spans="1:27">
      <c r="A283" s="95"/>
      <c r="B283" s="95"/>
      <c r="C283" s="30"/>
      <c r="D283" s="15"/>
      <c r="E283" s="30"/>
      <c r="F283" s="15"/>
      <c r="G283" s="30"/>
      <c r="H283" s="15"/>
      <c r="I283" s="42"/>
      <c r="J283" s="16"/>
      <c r="K283" s="42"/>
      <c r="L283" s="16"/>
      <c r="M283" s="42"/>
      <c r="N283" s="28"/>
      <c r="O283" s="53"/>
      <c r="P283" s="28"/>
      <c r="Q283" s="46"/>
      <c r="R283" s="28"/>
      <c r="S283" s="98"/>
      <c r="T283" s="98"/>
      <c r="U283" s="98"/>
      <c r="V283" s="98"/>
      <c r="W283" s="176" t="s">
        <v>75</v>
      </c>
      <c r="X283" s="177">
        <v>263115.8</v>
      </c>
      <c r="Y283" s="109">
        <v>265892.03999999998</v>
      </c>
      <c r="Z283" s="116">
        <f>IF(Y283=0,"",Y283-X283)</f>
        <v>2776.2399999999907</v>
      </c>
      <c r="AA283" s="270">
        <f>Z283/X283</f>
        <v>1.0551399801912279E-2</v>
      </c>
    </row>
    <row r="284" spans="1:27">
      <c r="A284" s="95"/>
      <c r="B284" s="95"/>
      <c r="C284" s="28"/>
      <c r="D284" s="17"/>
      <c r="E284" s="28"/>
      <c r="F284" s="17"/>
      <c r="G284" s="28"/>
      <c r="H284" s="17"/>
      <c r="I284" s="40"/>
      <c r="J284" s="18"/>
      <c r="K284" s="40"/>
      <c r="L284" s="18"/>
      <c r="M284" s="40"/>
      <c r="N284" s="28"/>
      <c r="O284" s="53"/>
      <c r="Q284" s="46"/>
      <c r="R284" s="33"/>
      <c r="S284" s="98"/>
      <c r="T284" s="98"/>
      <c r="U284" s="98"/>
      <c r="V284" s="98"/>
      <c r="W284" s="176" t="s">
        <v>76</v>
      </c>
      <c r="X284" s="177">
        <v>12146.75</v>
      </c>
      <c r="Y284" s="109">
        <v>8307.24</v>
      </c>
      <c r="Z284" s="116">
        <f t="shared" ref="Z284:Z305" si="21">IF(Y284=0,"",Y284-X284)</f>
        <v>-3839.51</v>
      </c>
      <c r="AA284" s="270">
        <f t="shared" ref="AA284:AA304" si="22">Z284/X284</f>
        <v>-0.3160936052853644</v>
      </c>
    </row>
    <row r="285" spans="1:27">
      <c r="A285" s="95"/>
      <c r="B285" s="95"/>
      <c r="C285" s="29">
        <v>491739.48</v>
      </c>
      <c r="D285" s="22">
        <v>528277.78</v>
      </c>
      <c r="E285" s="29">
        <v>491155.34</v>
      </c>
      <c r="F285" s="22">
        <v>465802.81</v>
      </c>
      <c r="G285" s="29">
        <v>552623.84</v>
      </c>
      <c r="H285" s="22">
        <v>569036.79</v>
      </c>
      <c r="I285" s="41">
        <v>649013.87</v>
      </c>
      <c r="J285" s="23">
        <v>655738.86</v>
      </c>
      <c r="K285" s="41">
        <v>595933.94999999995</v>
      </c>
      <c r="L285" s="23">
        <v>726027.09</v>
      </c>
      <c r="M285" s="41">
        <v>709498.81</v>
      </c>
      <c r="N285" s="29">
        <f>SUM(M285-L285)</f>
        <v>-16528.279999999912</v>
      </c>
      <c r="O285" s="52">
        <v>722467.96</v>
      </c>
      <c r="P285" s="29">
        <f>SUM(O285-M285)</f>
        <v>12969.149999999907</v>
      </c>
      <c r="Q285" s="69">
        <v>724696.46</v>
      </c>
      <c r="R285" s="29">
        <f>SUM(Q285-O285)</f>
        <v>2228.5</v>
      </c>
      <c r="S285" s="98">
        <v>769852.72</v>
      </c>
      <c r="T285" s="98">
        <v>690308.61</v>
      </c>
      <c r="U285" s="98">
        <v>782954.92</v>
      </c>
      <c r="V285" s="98">
        <v>710080.13</v>
      </c>
      <c r="W285" s="176" t="s">
        <v>77</v>
      </c>
      <c r="X285" s="177">
        <v>131177.73000000001</v>
      </c>
      <c r="Y285" s="109">
        <v>194286.32</v>
      </c>
      <c r="Z285" s="116">
        <f t="shared" si="21"/>
        <v>63108.59</v>
      </c>
      <c r="AA285" s="270">
        <f t="shared" si="22"/>
        <v>0.48109225552233592</v>
      </c>
    </row>
    <row r="286" spans="1:27">
      <c r="A286" s="95"/>
      <c r="B286" s="95"/>
      <c r="C286" s="28"/>
      <c r="D286" s="17"/>
      <c r="E286" s="28"/>
      <c r="F286" s="17"/>
      <c r="G286" s="28"/>
      <c r="H286" s="17"/>
      <c r="I286" s="40"/>
      <c r="J286" s="18"/>
      <c r="K286" s="40"/>
      <c r="L286" s="18"/>
      <c r="M286" s="40"/>
      <c r="N286" s="28"/>
      <c r="O286" s="53"/>
      <c r="Q286" s="46"/>
      <c r="R286" s="33"/>
      <c r="S286" s="98"/>
      <c r="T286" s="98"/>
      <c r="U286" s="98"/>
      <c r="V286" s="98"/>
      <c r="W286" s="176" t="s">
        <v>78</v>
      </c>
      <c r="X286" s="177">
        <v>33126.300000000003</v>
      </c>
      <c r="Y286" s="109">
        <v>23864.2</v>
      </c>
      <c r="Z286" s="116">
        <f t="shared" si="21"/>
        <v>-9262.1000000000022</v>
      </c>
      <c r="AA286" s="270">
        <f t="shared" si="22"/>
        <v>-0.27959959307257382</v>
      </c>
    </row>
    <row r="287" spans="1:27">
      <c r="A287" s="95"/>
      <c r="B287" s="95"/>
      <c r="C287" s="29">
        <v>461143.84</v>
      </c>
      <c r="D287" s="22">
        <v>489097.83</v>
      </c>
      <c r="E287" s="29">
        <v>478093.65</v>
      </c>
      <c r="F287" s="22">
        <v>654813.54</v>
      </c>
      <c r="G287" s="29">
        <v>594819.5</v>
      </c>
      <c r="H287" s="22">
        <v>619101.64</v>
      </c>
      <c r="I287" s="41">
        <v>625441.47</v>
      </c>
      <c r="J287" s="23">
        <v>637361.72</v>
      </c>
      <c r="K287" s="41">
        <v>681985.61</v>
      </c>
      <c r="L287" s="23">
        <v>491292.3</v>
      </c>
      <c r="M287" s="41">
        <v>639140.59</v>
      </c>
      <c r="N287" s="29">
        <f>SUM(M287-L287)</f>
        <v>147848.28999999998</v>
      </c>
      <c r="O287" s="52">
        <v>667222.13</v>
      </c>
      <c r="P287" s="29">
        <f>SUM(O287-M287)</f>
        <v>28081.540000000037</v>
      </c>
      <c r="Q287" s="69">
        <v>735294.57</v>
      </c>
      <c r="R287" s="29">
        <f>SUM(Q287-O287)</f>
        <v>68072.439999999944</v>
      </c>
      <c r="S287" s="98">
        <v>820513.52</v>
      </c>
      <c r="T287" s="98">
        <v>722624.71</v>
      </c>
      <c r="U287" s="98">
        <v>693548.89</v>
      </c>
      <c r="V287" s="98">
        <v>645644.15</v>
      </c>
      <c r="W287" s="176" t="s">
        <v>79</v>
      </c>
      <c r="X287" s="177">
        <v>171506.69</v>
      </c>
      <c r="Y287" s="109">
        <v>200813.88</v>
      </c>
      <c r="Z287" s="116">
        <f t="shared" si="21"/>
        <v>29307.190000000002</v>
      </c>
      <c r="AA287" s="270">
        <f t="shared" si="22"/>
        <v>0.17088073940439291</v>
      </c>
    </row>
    <row r="288" spans="1:27" ht="15.6">
      <c r="A288" s="95"/>
      <c r="B288" s="95"/>
      <c r="C288" s="31" t="s">
        <v>20</v>
      </c>
      <c r="D288" s="7" t="s">
        <v>20</v>
      </c>
      <c r="E288" s="31" t="s">
        <v>20</v>
      </c>
      <c r="F288" s="7" t="s">
        <v>20</v>
      </c>
      <c r="G288" s="31" t="s">
        <v>20</v>
      </c>
      <c r="H288" s="7" t="s">
        <v>20</v>
      </c>
      <c r="I288" s="31" t="s">
        <v>20</v>
      </c>
      <c r="J288" s="7" t="s">
        <v>20</v>
      </c>
      <c r="K288" s="31" t="s">
        <v>20</v>
      </c>
      <c r="L288" s="7" t="s">
        <v>20</v>
      </c>
      <c r="M288" s="31" t="s">
        <v>20</v>
      </c>
      <c r="N288" s="31" t="s">
        <v>20</v>
      </c>
      <c r="O288" s="31" t="s">
        <v>20</v>
      </c>
      <c r="P288" s="64" t="s">
        <v>33</v>
      </c>
      <c r="Q288" s="31" t="s">
        <v>20</v>
      </c>
      <c r="R288" s="64" t="s">
        <v>33</v>
      </c>
      <c r="S288" s="31" t="s">
        <v>20</v>
      </c>
      <c r="T288" s="101"/>
      <c r="U288" s="101"/>
      <c r="V288" s="102"/>
      <c r="W288" s="176" t="s">
        <v>80</v>
      </c>
      <c r="X288" s="177">
        <v>1833.23</v>
      </c>
      <c r="Y288" s="109">
        <v>1744.79</v>
      </c>
      <c r="Z288" s="116">
        <f t="shared" si="21"/>
        <v>-88.440000000000055</v>
      </c>
      <c r="AA288" s="270">
        <f t="shared" si="22"/>
        <v>-4.8242719135078549E-2</v>
      </c>
    </row>
    <row r="289" spans="1:27">
      <c r="A289" s="95"/>
      <c r="B289" s="95"/>
      <c r="C289" s="28">
        <f t="shared" ref="C289:V289" si="23">SUM(C40:C287)</f>
        <v>10878296.789999999</v>
      </c>
      <c r="D289" s="2">
        <f t="shared" si="23"/>
        <v>12136393.02</v>
      </c>
      <c r="E289" s="28">
        <f t="shared" si="23"/>
        <v>12761298.17</v>
      </c>
      <c r="F289" s="2">
        <f t="shared" si="23"/>
        <v>14092893.830000002</v>
      </c>
      <c r="G289" s="28">
        <f t="shared" si="23"/>
        <v>14474556.99</v>
      </c>
      <c r="H289" s="2">
        <f t="shared" si="23"/>
        <v>15535226.949999999</v>
      </c>
      <c r="I289" s="28">
        <f t="shared" si="23"/>
        <v>16331655.259999998</v>
      </c>
      <c r="J289" s="2">
        <f t="shared" si="23"/>
        <v>17365611.109999999</v>
      </c>
      <c r="K289" s="28">
        <f t="shared" si="23"/>
        <v>16742151.35</v>
      </c>
      <c r="L289" s="2">
        <f t="shared" si="23"/>
        <v>17503713.360000003</v>
      </c>
      <c r="M289" s="28">
        <f t="shared" si="23"/>
        <v>17081546.640000001</v>
      </c>
      <c r="N289" s="28">
        <f t="shared" si="23"/>
        <v>-422170.71999999945</v>
      </c>
      <c r="O289" s="62">
        <f t="shared" si="23"/>
        <v>18289220.739999998</v>
      </c>
      <c r="P289" s="63">
        <f t="shared" si="23"/>
        <v>1207670.1000000001</v>
      </c>
      <c r="Q289" s="63">
        <f t="shared" si="23"/>
        <v>19083506.143718693</v>
      </c>
      <c r="R289" s="63">
        <f t="shared" si="23"/>
        <v>794281.35999999987</v>
      </c>
      <c r="S289" s="63">
        <f t="shared" si="23"/>
        <v>19220696.266200926</v>
      </c>
      <c r="T289" s="63">
        <f t="shared" si="23"/>
        <v>18672705.567794051</v>
      </c>
      <c r="U289" s="63">
        <f t="shared" si="23"/>
        <v>18842908.648543943</v>
      </c>
      <c r="V289" s="63">
        <f t="shared" si="23"/>
        <v>17096538.877765283</v>
      </c>
      <c r="W289" s="176" t="s">
        <v>81</v>
      </c>
      <c r="X289" s="177">
        <v>6545.33</v>
      </c>
      <c r="Y289" s="109">
        <v>7735.69</v>
      </c>
      <c r="Z289" s="116">
        <f t="shared" si="21"/>
        <v>1190.3599999999997</v>
      </c>
      <c r="AA289" s="270">
        <f t="shared" si="22"/>
        <v>0.18186401602363819</v>
      </c>
    </row>
    <row r="290" spans="1:27">
      <c r="A290" s="95"/>
      <c r="B290" s="95"/>
      <c r="C290" s="32"/>
      <c r="D290" s="8"/>
      <c r="E290" s="32"/>
      <c r="F290" s="8"/>
      <c r="G290" s="32"/>
      <c r="H290" s="8"/>
      <c r="I290" s="32"/>
      <c r="J290" s="8"/>
      <c r="K290" s="32"/>
      <c r="L290" s="8"/>
      <c r="M290" s="44"/>
      <c r="N290" s="44"/>
      <c r="Q290" s="74">
        <f>(Q289)/(O289)-1</f>
        <v>4.3429155075017878E-2</v>
      </c>
      <c r="S290" s="74">
        <f>(S289)/(Q289)-1</f>
        <v>7.1889369515774071E-3</v>
      </c>
      <c r="T290" s="74">
        <f>(T289)/(S289)-1</f>
        <v>-2.8510449924256998E-2</v>
      </c>
      <c r="U290" s="74">
        <f>(U289)/(T289)-1</f>
        <v>9.1150733423146502E-3</v>
      </c>
      <c r="V290" s="74">
        <f>(V289)/(U289)-1</f>
        <v>-9.2680477486346446E-2</v>
      </c>
      <c r="W290" s="176" t="s">
        <v>82</v>
      </c>
      <c r="X290" s="177">
        <v>1085.0899999999999</v>
      </c>
      <c r="Y290" s="109">
        <v>331.58</v>
      </c>
      <c r="Z290" s="116">
        <f t="shared" si="21"/>
        <v>-753.51</v>
      </c>
      <c r="AA290" s="270">
        <f t="shared" si="22"/>
        <v>-0.69442166087605639</v>
      </c>
    </row>
    <row r="291" spans="1:27">
      <c r="A291" s="95"/>
      <c r="B291" s="95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05"/>
      <c r="N291" s="105"/>
      <c r="O291" s="14"/>
      <c r="P291" s="14"/>
      <c r="Q291" s="74"/>
      <c r="R291" s="14"/>
      <c r="S291" s="74"/>
      <c r="T291" s="74"/>
      <c r="U291" s="74"/>
      <c r="V291" s="74"/>
      <c r="W291" s="176" t="s">
        <v>83</v>
      </c>
      <c r="X291" s="177">
        <v>8032.13</v>
      </c>
      <c r="Y291" s="109">
        <v>1755.83</v>
      </c>
      <c r="Z291" s="116">
        <f t="shared" si="21"/>
        <v>-6276.3</v>
      </c>
      <c r="AA291" s="270">
        <f t="shared" si="22"/>
        <v>-0.78139920544114705</v>
      </c>
    </row>
    <row r="292" spans="1:27">
      <c r="A292" s="95"/>
      <c r="B292" s="95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W292" s="176" t="s">
        <v>84</v>
      </c>
      <c r="X292" s="177">
        <v>8746.48</v>
      </c>
      <c r="Y292" s="109">
        <v>863.77</v>
      </c>
      <c r="Z292" s="116">
        <f t="shared" si="21"/>
        <v>-7882.7099999999991</v>
      </c>
      <c r="AA292" s="270">
        <f t="shared" si="22"/>
        <v>-0.90124370032287271</v>
      </c>
    </row>
    <row r="293" spans="1:27" ht="15.6">
      <c r="A293" s="95"/>
      <c r="B293" s="95"/>
      <c r="C293" s="14"/>
      <c r="D293" s="14"/>
      <c r="E293" s="14"/>
      <c r="F293" s="14"/>
      <c r="G293" s="14"/>
      <c r="H293" s="14"/>
      <c r="I293" s="14"/>
      <c r="J293" s="14"/>
      <c r="K293" s="14"/>
      <c r="L293" s="122"/>
      <c r="M293" s="17"/>
      <c r="N293" s="14"/>
      <c r="O293" s="14"/>
      <c r="P293" s="14"/>
      <c r="Q293" s="14"/>
      <c r="R293" s="14"/>
      <c r="S293" s="14"/>
      <c r="W293" s="176" t="s">
        <v>85</v>
      </c>
      <c r="X293" s="177">
        <v>197.2</v>
      </c>
      <c r="Y293" s="109">
        <v>106.81</v>
      </c>
      <c r="Z293" s="116">
        <f t="shared" si="21"/>
        <v>-90.389999999999986</v>
      </c>
      <c r="AA293" s="270">
        <f t="shared" si="22"/>
        <v>-0.45836713995943201</v>
      </c>
    </row>
    <row r="294" spans="1:27" ht="15.6">
      <c r="A294" s="95"/>
      <c r="B294" s="95"/>
      <c r="C294" s="14"/>
      <c r="D294" s="14"/>
      <c r="E294" s="14"/>
      <c r="F294" s="14"/>
      <c r="G294" s="14"/>
      <c r="H294" s="14"/>
      <c r="I294" s="14"/>
      <c r="J294" s="14"/>
      <c r="K294" s="14"/>
      <c r="L294" s="123"/>
      <c r="M294" s="124"/>
      <c r="N294" s="14"/>
      <c r="O294" s="14"/>
      <c r="P294" s="14"/>
      <c r="Q294" s="14"/>
      <c r="R294" s="14"/>
      <c r="S294" s="14"/>
      <c r="W294" s="176" t="s">
        <v>86</v>
      </c>
      <c r="X294" s="177">
        <v>5640.59</v>
      </c>
      <c r="Y294" s="109">
        <v>7446.19</v>
      </c>
      <c r="Z294" s="116">
        <f t="shared" si="21"/>
        <v>1805.5999999999995</v>
      </c>
      <c r="AA294" s="270">
        <f t="shared" si="22"/>
        <v>0.32010835745906002</v>
      </c>
    </row>
    <row r="295" spans="1:27" ht="15.6">
      <c r="A295" s="95"/>
      <c r="B295" s="95"/>
      <c r="C295" s="14"/>
      <c r="D295" s="14"/>
      <c r="E295" s="14"/>
      <c r="F295" s="14"/>
      <c r="G295" s="14"/>
      <c r="H295" s="14"/>
      <c r="I295" s="14"/>
      <c r="J295" s="14"/>
      <c r="K295" s="14"/>
      <c r="L295" s="123"/>
      <c r="M295" s="53"/>
      <c r="N295" s="14"/>
      <c r="O295" s="14"/>
      <c r="P295" s="14"/>
      <c r="Q295" s="14"/>
      <c r="R295" s="14"/>
      <c r="S295" s="14"/>
      <c r="W295" s="176" t="s">
        <v>87</v>
      </c>
      <c r="X295" s="177">
        <v>262848.55</v>
      </c>
      <c r="Y295" s="109">
        <v>278441.40000000002</v>
      </c>
      <c r="Z295" s="116">
        <f t="shared" si="21"/>
        <v>15592.850000000035</v>
      </c>
      <c r="AA295" s="270">
        <f t="shared" si="22"/>
        <v>5.9322564267522249E-2</v>
      </c>
    </row>
    <row r="296" spans="1:27" ht="15.6">
      <c r="A296" s="95"/>
      <c r="B296" s="95"/>
      <c r="C296" s="14"/>
      <c r="D296" s="14"/>
      <c r="E296" s="14"/>
      <c r="F296" s="14"/>
      <c r="G296" s="14"/>
      <c r="H296" s="14"/>
      <c r="I296" s="14"/>
      <c r="J296" s="14"/>
      <c r="K296" s="14"/>
      <c r="L296" s="123"/>
      <c r="M296" s="124"/>
      <c r="N296" s="14"/>
      <c r="O296" s="14"/>
      <c r="P296" s="14"/>
      <c r="Q296" s="125"/>
      <c r="R296" s="14"/>
      <c r="S296" s="14"/>
      <c r="W296" s="176" t="s">
        <v>88</v>
      </c>
      <c r="X296" s="177">
        <v>9660.75</v>
      </c>
      <c r="Y296" s="109">
        <v>13495.33</v>
      </c>
      <c r="Z296" s="116">
        <f t="shared" si="21"/>
        <v>3834.58</v>
      </c>
      <c r="AA296" s="270">
        <f t="shared" si="22"/>
        <v>0.39692363429340372</v>
      </c>
    </row>
    <row r="297" spans="1:27" ht="15.6">
      <c r="A297" s="95"/>
      <c r="B297" s="95"/>
      <c r="C297" s="14"/>
      <c r="D297" s="14"/>
      <c r="E297" s="14"/>
      <c r="F297" s="14"/>
      <c r="G297" s="14"/>
      <c r="H297" s="14"/>
      <c r="I297" s="14"/>
      <c r="J297" s="14"/>
      <c r="K297" s="14"/>
      <c r="L297" s="123"/>
      <c r="M297" s="53"/>
      <c r="N297" s="14"/>
      <c r="O297" s="14"/>
      <c r="P297" s="14"/>
      <c r="Q297" s="14"/>
      <c r="R297" s="14"/>
      <c r="S297" s="14"/>
      <c r="W297" s="176" t="s">
        <v>89</v>
      </c>
      <c r="X297" s="177">
        <v>3777.92</v>
      </c>
      <c r="Y297" s="109">
        <v>8621.2800000000007</v>
      </c>
      <c r="Z297" s="116">
        <f t="shared" si="21"/>
        <v>4843.3600000000006</v>
      </c>
      <c r="AA297" s="270">
        <f t="shared" si="22"/>
        <v>1.2820176181602576</v>
      </c>
    </row>
    <row r="298" spans="1:27" ht="15.6">
      <c r="A298" s="95"/>
      <c r="B298" s="95"/>
      <c r="C298" s="14"/>
      <c r="D298" s="14"/>
      <c r="E298" s="14"/>
      <c r="F298" s="14"/>
      <c r="G298" s="14"/>
      <c r="H298" s="14"/>
      <c r="I298" s="14"/>
      <c r="J298" s="14"/>
      <c r="K298" s="14"/>
      <c r="L298" s="123"/>
      <c r="M298" s="53"/>
      <c r="N298" s="14"/>
      <c r="O298" s="14"/>
      <c r="P298" s="14"/>
      <c r="Q298" s="14"/>
      <c r="R298" s="14"/>
      <c r="S298" s="14"/>
      <c r="W298" s="176" t="s">
        <v>90</v>
      </c>
      <c r="X298" s="251" t="s">
        <v>98</v>
      </c>
      <c r="Y298" s="109">
        <v>0.19</v>
      </c>
      <c r="Z298" s="116">
        <f t="shared" si="21"/>
        <v>0.19</v>
      </c>
      <c r="AA298" s="270" t="e">
        <f t="shared" si="22"/>
        <v>#DIV/0!</v>
      </c>
    </row>
    <row r="299" spans="1:27" ht="15.6">
      <c r="A299" s="95"/>
      <c r="B299" s="95"/>
      <c r="C299" s="14"/>
      <c r="D299" s="14"/>
      <c r="E299" s="14"/>
      <c r="F299" s="14"/>
      <c r="G299" s="14"/>
      <c r="H299" s="14"/>
      <c r="I299" s="14"/>
      <c r="J299" s="14"/>
      <c r="K299" s="14"/>
      <c r="L299" s="126"/>
      <c r="M299" s="53"/>
      <c r="N299" s="14"/>
      <c r="O299" s="14"/>
      <c r="P299" s="14"/>
      <c r="Q299" s="14"/>
      <c r="R299" s="14"/>
      <c r="S299" s="14"/>
      <c r="W299" s="176" t="s">
        <v>91</v>
      </c>
      <c r="X299" s="251" t="s">
        <v>98</v>
      </c>
      <c r="Y299" s="109" t="s">
        <v>98</v>
      </c>
      <c r="Z299" s="116">
        <f t="shared" si="21"/>
        <v>0</v>
      </c>
      <c r="AA299" s="270" t="e">
        <f t="shared" si="22"/>
        <v>#DIV/0!</v>
      </c>
    </row>
    <row r="300" spans="1:27" ht="15.6">
      <c r="A300" s="95"/>
      <c r="B300" s="95"/>
      <c r="C300" s="14"/>
      <c r="D300" s="14"/>
      <c r="E300" s="14"/>
      <c r="F300" s="14"/>
      <c r="G300" s="14"/>
      <c r="H300" s="14"/>
      <c r="I300" s="14"/>
      <c r="J300" s="14"/>
      <c r="K300" s="14"/>
      <c r="L300" s="126"/>
      <c r="M300" s="53"/>
      <c r="N300" s="14"/>
      <c r="O300" s="14"/>
      <c r="P300" s="14"/>
      <c r="Q300" s="14"/>
      <c r="R300" s="14"/>
      <c r="S300" s="14"/>
      <c r="W300" s="176" t="s">
        <v>92</v>
      </c>
      <c r="X300" s="177">
        <v>399.54</v>
      </c>
      <c r="Y300" s="109">
        <v>532.20000000000005</v>
      </c>
      <c r="Z300" s="116">
        <f t="shared" si="21"/>
        <v>132.66000000000003</v>
      </c>
      <c r="AA300" s="270">
        <f t="shared" si="22"/>
        <v>0.33203183661210395</v>
      </c>
    </row>
    <row r="301" spans="1:27">
      <c r="A301" s="95"/>
      <c r="B301" s="95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W301" s="176" t="s">
        <v>93</v>
      </c>
      <c r="X301" s="251" t="s">
        <v>98</v>
      </c>
      <c r="Y301" s="109" t="s">
        <v>98</v>
      </c>
      <c r="Z301" s="116">
        <f t="shared" si="21"/>
        <v>0</v>
      </c>
      <c r="AA301" s="270" t="e">
        <f t="shared" si="22"/>
        <v>#DIV/0!</v>
      </c>
    </row>
    <row r="302" spans="1:27" ht="15.6">
      <c r="A302" s="95"/>
      <c r="B302" s="95"/>
      <c r="C302" s="14"/>
      <c r="D302" s="14"/>
      <c r="E302" s="14"/>
      <c r="F302" s="14"/>
      <c r="G302" s="14"/>
      <c r="H302" s="14"/>
      <c r="I302" s="14"/>
      <c r="J302" s="14"/>
      <c r="K302" s="14"/>
      <c r="L302" s="123"/>
      <c r="M302" s="14"/>
      <c r="N302" s="14"/>
      <c r="O302" s="14"/>
      <c r="P302" s="14"/>
      <c r="Q302" s="14"/>
      <c r="R302" s="14"/>
      <c r="S302" s="14"/>
      <c r="W302" s="176" t="s">
        <v>94</v>
      </c>
      <c r="X302" s="177">
        <v>57147.29</v>
      </c>
      <c r="Y302" s="109">
        <v>52349.19</v>
      </c>
      <c r="Z302" s="116">
        <f t="shared" si="21"/>
        <v>-4798.0999999999985</v>
      </c>
      <c r="AA302" s="270">
        <f t="shared" si="22"/>
        <v>-8.3960236784631409E-2</v>
      </c>
    </row>
    <row r="303" spans="1:27">
      <c r="A303" s="95"/>
      <c r="B303" s="95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W303" s="176" t="s">
        <v>95</v>
      </c>
      <c r="X303" s="177">
        <v>195.79</v>
      </c>
      <c r="Y303" s="109" t="s">
        <v>98</v>
      </c>
      <c r="Z303" s="116">
        <f t="shared" si="21"/>
        <v>-195.79</v>
      </c>
      <c r="AA303" s="270">
        <f t="shared" si="22"/>
        <v>-1</v>
      </c>
    </row>
    <row r="304" spans="1:27">
      <c r="A304" s="95"/>
      <c r="B304" s="95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W304" s="176" t="s">
        <v>96</v>
      </c>
      <c r="X304" s="251" t="s">
        <v>98</v>
      </c>
      <c r="Y304" s="109" t="s">
        <v>98</v>
      </c>
      <c r="Z304" s="116">
        <f t="shared" si="21"/>
        <v>0</v>
      </c>
      <c r="AA304" s="270" t="e">
        <f t="shared" si="22"/>
        <v>#DIV/0!</v>
      </c>
    </row>
    <row r="305" spans="1:27">
      <c r="A305" s="95"/>
      <c r="B305" s="95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W305" s="176" t="s">
        <v>97</v>
      </c>
      <c r="X305" s="177" t="s">
        <v>98</v>
      </c>
      <c r="Y305" s="109" t="s">
        <v>98</v>
      </c>
      <c r="Z305" s="116">
        <f t="shared" si="21"/>
        <v>0</v>
      </c>
      <c r="AA305" s="270" t="e">
        <f>Z305/X305</f>
        <v>#DIV/0!</v>
      </c>
    </row>
    <row r="306" spans="1:27">
      <c r="A306" s="96"/>
      <c r="B306" s="93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W306" s="163"/>
      <c r="X306" s="114">
        <v>977183.16</v>
      </c>
      <c r="Y306" s="109">
        <v>1066587.93</v>
      </c>
      <c r="Z306" s="116"/>
      <c r="AA306" s="270"/>
    </row>
    <row r="307" spans="1:27" ht="15.6">
      <c r="A307" s="70"/>
      <c r="B307" s="70"/>
      <c r="C307" s="25" t="s">
        <v>18</v>
      </c>
      <c r="D307" s="127" t="s">
        <v>18</v>
      </c>
      <c r="E307" s="25" t="s">
        <v>18</v>
      </c>
      <c r="F307" s="127" t="s">
        <v>18</v>
      </c>
      <c r="G307" s="25" t="s">
        <v>18</v>
      </c>
      <c r="H307" s="128" t="s">
        <v>18</v>
      </c>
      <c r="I307" s="37" t="s">
        <v>18</v>
      </c>
      <c r="J307" s="127" t="s">
        <v>18</v>
      </c>
      <c r="K307" s="25" t="s">
        <v>18</v>
      </c>
      <c r="L307" s="127" t="s">
        <v>18</v>
      </c>
      <c r="M307" s="25" t="s">
        <v>18</v>
      </c>
      <c r="N307" s="25" t="s">
        <v>29</v>
      </c>
      <c r="O307" s="49" t="s">
        <v>18</v>
      </c>
      <c r="P307" s="25" t="s">
        <v>29</v>
      </c>
      <c r="Q307" s="66" t="s">
        <v>18</v>
      </c>
      <c r="R307" s="25" t="s">
        <v>29</v>
      </c>
      <c r="S307" s="66" t="s">
        <v>18</v>
      </c>
      <c r="T307" s="66" t="s">
        <v>18</v>
      </c>
      <c r="U307" s="66" t="s">
        <v>18</v>
      </c>
      <c r="V307" s="66" t="s">
        <v>18</v>
      </c>
      <c r="W307" s="66"/>
      <c r="X307" s="66" t="s">
        <v>18</v>
      </c>
      <c r="Y307" s="66" t="s">
        <v>18</v>
      </c>
      <c r="Z307" s="66" t="s">
        <v>29</v>
      </c>
      <c r="AA307" s="265" t="s">
        <v>53</v>
      </c>
    </row>
    <row r="308" spans="1:27" ht="15.6">
      <c r="A308" s="97" t="s">
        <v>0</v>
      </c>
      <c r="B308" s="97" t="s">
        <v>14</v>
      </c>
      <c r="C308" s="25" t="s">
        <v>15</v>
      </c>
      <c r="D308" s="5" t="s">
        <v>15</v>
      </c>
      <c r="E308" s="25" t="s">
        <v>15</v>
      </c>
      <c r="F308" s="5" t="s">
        <v>15</v>
      </c>
      <c r="G308" s="25" t="s">
        <v>15</v>
      </c>
      <c r="H308" s="6" t="s">
        <v>15</v>
      </c>
      <c r="I308" s="37" t="s">
        <v>15</v>
      </c>
      <c r="J308" s="5" t="s">
        <v>15</v>
      </c>
      <c r="K308" s="25" t="s">
        <v>15</v>
      </c>
      <c r="L308" s="5" t="s">
        <v>15</v>
      </c>
      <c r="M308" s="25" t="s">
        <v>15</v>
      </c>
      <c r="N308" s="25" t="s">
        <v>30</v>
      </c>
      <c r="O308" s="49" t="s">
        <v>15</v>
      </c>
      <c r="P308" s="25" t="s">
        <v>30</v>
      </c>
      <c r="Q308" s="66" t="s">
        <v>15</v>
      </c>
      <c r="R308" s="25" t="s">
        <v>30</v>
      </c>
      <c r="S308" s="66" t="s">
        <v>15</v>
      </c>
      <c r="T308" s="66" t="s">
        <v>15</v>
      </c>
      <c r="U308" s="66" t="s">
        <v>15</v>
      </c>
      <c r="V308" s="66" t="s">
        <v>15</v>
      </c>
      <c r="W308" s="66"/>
      <c r="X308" s="66" t="s">
        <v>15</v>
      </c>
      <c r="Y308" s="66" t="s">
        <v>15</v>
      </c>
      <c r="Z308" s="66" t="s">
        <v>30</v>
      </c>
      <c r="AA308" s="265" t="s">
        <v>54</v>
      </c>
    </row>
    <row r="309" spans="1:27" ht="15.6">
      <c r="A309" s="97" t="s">
        <v>1</v>
      </c>
      <c r="B309" s="97" t="s">
        <v>15</v>
      </c>
      <c r="C309" s="25" t="s">
        <v>19</v>
      </c>
      <c r="D309" s="5" t="s">
        <v>22</v>
      </c>
      <c r="E309" s="25" t="s">
        <v>23</v>
      </c>
      <c r="F309" s="5" t="s">
        <v>24</v>
      </c>
      <c r="G309" s="25" t="s">
        <v>25</v>
      </c>
      <c r="H309" s="6" t="s">
        <v>26</v>
      </c>
      <c r="I309" s="37" t="s">
        <v>27</v>
      </c>
      <c r="J309" s="5" t="s">
        <v>28</v>
      </c>
      <c r="K309" s="25">
        <v>2001</v>
      </c>
      <c r="L309" s="5">
        <v>2002</v>
      </c>
      <c r="M309" s="25">
        <v>2003</v>
      </c>
      <c r="N309" s="25" t="s">
        <v>31</v>
      </c>
      <c r="O309" s="50">
        <v>2004</v>
      </c>
      <c r="P309" s="47" t="s">
        <v>32</v>
      </c>
      <c r="Q309" s="67">
        <v>2005</v>
      </c>
      <c r="R309" s="47" t="s">
        <v>34</v>
      </c>
      <c r="S309" s="67">
        <v>2006</v>
      </c>
      <c r="T309" s="67">
        <v>2007</v>
      </c>
      <c r="U309" s="66">
        <v>2008</v>
      </c>
      <c r="V309" s="66">
        <v>2009</v>
      </c>
      <c r="W309" s="66"/>
      <c r="X309" s="66">
        <v>2019</v>
      </c>
      <c r="Y309" s="66">
        <v>2020</v>
      </c>
      <c r="Z309" s="25" t="s">
        <v>102</v>
      </c>
      <c r="AA309" s="266"/>
    </row>
    <row r="310" spans="1:27">
      <c r="A310" s="96"/>
      <c r="B310" s="93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W310" s="163"/>
      <c r="X310" s="114"/>
      <c r="Y310" s="109"/>
      <c r="Z310" s="116"/>
      <c r="AA310" s="270"/>
    </row>
    <row r="311" spans="1:27">
      <c r="A311" s="96"/>
      <c r="B311" s="93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W311" s="163"/>
      <c r="X311" s="114"/>
      <c r="Y311" s="109"/>
      <c r="Z311" s="116"/>
      <c r="AA311" s="270"/>
    </row>
    <row r="312" spans="1:27" ht="15.6" thickBot="1">
      <c r="A312" s="160" t="s">
        <v>109</v>
      </c>
      <c r="B312" s="160" t="s">
        <v>110</v>
      </c>
      <c r="C312" s="27">
        <v>441299.75</v>
      </c>
      <c r="D312" s="19">
        <v>481588.36</v>
      </c>
      <c r="E312" s="27">
        <v>580114.5</v>
      </c>
      <c r="F312" s="19">
        <v>643960.16</v>
      </c>
      <c r="G312" s="27">
        <v>659011.56000000006</v>
      </c>
      <c r="H312" s="19">
        <v>721835.9</v>
      </c>
      <c r="I312" s="39">
        <v>715902.44</v>
      </c>
      <c r="J312" s="20">
        <v>736298.44</v>
      </c>
      <c r="K312" s="39">
        <v>742017.35</v>
      </c>
      <c r="L312" s="20">
        <v>758828.07</v>
      </c>
      <c r="M312" s="39">
        <v>635702.14</v>
      </c>
      <c r="N312" s="29">
        <f>SUM(M312-L312)</f>
        <v>-123125.92999999993</v>
      </c>
      <c r="O312" s="52">
        <v>757306.06</v>
      </c>
      <c r="P312" s="29">
        <f>SUM(O312-M312)</f>
        <v>121603.92000000004</v>
      </c>
      <c r="Q312" s="69">
        <v>850164.3</v>
      </c>
      <c r="R312" s="29">
        <f>SUM(Q312-O312)</f>
        <v>92858.239999999991</v>
      </c>
      <c r="S312" s="98">
        <v>706165.17</v>
      </c>
      <c r="T312" s="98">
        <v>731241.53</v>
      </c>
      <c r="U312" s="98">
        <v>716657.5</v>
      </c>
      <c r="V312" s="98">
        <v>637225.09</v>
      </c>
      <c r="W312" s="163"/>
      <c r="X312" s="114">
        <v>924392.71</v>
      </c>
      <c r="Y312" s="109">
        <v>1078039.45</v>
      </c>
      <c r="Z312" s="116"/>
      <c r="AA312" s="270"/>
    </row>
    <row r="313" spans="1:27" ht="15.6" thickBot="1">
      <c r="A313" s="95"/>
      <c r="B313" s="95"/>
      <c r="C313" s="30"/>
      <c r="D313" s="15"/>
      <c r="E313" s="30"/>
      <c r="F313" s="15"/>
      <c r="G313" s="30"/>
      <c r="H313" s="15"/>
      <c r="I313" s="42"/>
      <c r="J313" s="16"/>
      <c r="K313" s="42"/>
      <c r="L313" s="16"/>
      <c r="M313" s="42"/>
      <c r="N313" s="28"/>
      <c r="O313" s="53"/>
      <c r="P313" s="28"/>
      <c r="Q313" s="46"/>
      <c r="R313" s="28"/>
      <c r="S313" s="98"/>
      <c r="T313" s="98"/>
      <c r="U313" s="98"/>
      <c r="V313" s="98"/>
      <c r="W313" s="176" t="s">
        <v>75</v>
      </c>
      <c r="X313" s="177">
        <v>224506.54</v>
      </c>
      <c r="Y313" s="324">
        <v>241823.16</v>
      </c>
      <c r="Z313" s="116">
        <f>IF(Y313=0,"",Y313-X313)</f>
        <v>17316.619999999995</v>
      </c>
      <c r="AA313" s="270">
        <f>Z313/X313</f>
        <v>7.713191784969825E-2</v>
      </c>
    </row>
    <row r="314" spans="1:27" ht="15.6" thickBot="1">
      <c r="A314" s="95"/>
      <c r="B314" s="95"/>
      <c r="C314" s="28"/>
      <c r="D314" s="17"/>
      <c r="E314" s="28"/>
      <c r="F314" s="17"/>
      <c r="G314" s="28"/>
      <c r="H314" s="17"/>
      <c r="I314" s="40"/>
      <c r="J314" s="18"/>
      <c r="K314" s="40"/>
      <c r="L314" s="18"/>
      <c r="M314" s="40"/>
      <c r="N314" s="28"/>
      <c r="O314" s="53"/>
      <c r="Q314" s="46"/>
      <c r="R314" s="33"/>
      <c r="S314" s="98"/>
      <c r="T314" s="98"/>
      <c r="U314" s="98"/>
      <c r="V314" s="98"/>
      <c r="W314" s="176" t="s">
        <v>76</v>
      </c>
      <c r="X314" s="177">
        <v>12276.02</v>
      </c>
      <c r="Y314" s="325">
        <v>10669.63</v>
      </c>
      <c r="Z314" s="116">
        <f t="shared" ref="Z314:Z335" si="24">IF(Y314=0,"",Y314-X314)</f>
        <v>-1606.3900000000012</v>
      </c>
      <c r="AA314" s="270">
        <f t="shared" ref="AA314:AA334" si="25">Z314/X314</f>
        <v>-0.13085592887597131</v>
      </c>
    </row>
    <row r="315" spans="1:27" ht="15.6" thickBot="1">
      <c r="A315" s="95"/>
      <c r="B315" s="95"/>
      <c r="C315" s="29">
        <v>491739.48</v>
      </c>
      <c r="D315" s="22">
        <v>528277.78</v>
      </c>
      <c r="E315" s="29">
        <v>491155.34</v>
      </c>
      <c r="F315" s="22">
        <v>465802.81</v>
      </c>
      <c r="G315" s="29">
        <v>552623.84</v>
      </c>
      <c r="H315" s="22">
        <v>569036.79</v>
      </c>
      <c r="I315" s="41">
        <v>649013.87</v>
      </c>
      <c r="J315" s="23">
        <v>655738.86</v>
      </c>
      <c r="K315" s="41">
        <v>595933.94999999995</v>
      </c>
      <c r="L315" s="23">
        <v>726027.09</v>
      </c>
      <c r="M315" s="41">
        <v>709498.81</v>
      </c>
      <c r="N315" s="29">
        <f>SUM(M315-L315)</f>
        <v>-16528.279999999912</v>
      </c>
      <c r="O315" s="52">
        <v>722467.96</v>
      </c>
      <c r="P315" s="29">
        <f>SUM(O315-M315)</f>
        <v>12969.149999999907</v>
      </c>
      <c r="Q315" s="69">
        <v>724696.46</v>
      </c>
      <c r="R315" s="29">
        <f>SUM(Q315-O315)</f>
        <v>2228.5</v>
      </c>
      <c r="S315" s="98">
        <v>769852.72</v>
      </c>
      <c r="T315" s="98">
        <v>690308.61</v>
      </c>
      <c r="U315" s="98">
        <v>782954.92</v>
      </c>
      <c r="V315" s="98">
        <v>710080.13</v>
      </c>
      <c r="W315" s="176" t="s">
        <v>77</v>
      </c>
      <c r="X315" s="177">
        <v>149063.97</v>
      </c>
      <c r="Y315" s="325">
        <v>186499.49</v>
      </c>
      <c r="Z315" s="116">
        <f t="shared" si="24"/>
        <v>37435.51999999999</v>
      </c>
      <c r="AA315" s="270">
        <f t="shared" si="25"/>
        <v>0.2511372801891697</v>
      </c>
    </row>
    <row r="316" spans="1:27" ht="15.6" thickBot="1">
      <c r="A316" s="95"/>
      <c r="B316" s="95"/>
      <c r="C316" s="28"/>
      <c r="D316" s="17"/>
      <c r="E316" s="28"/>
      <c r="F316" s="17"/>
      <c r="G316" s="28"/>
      <c r="H316" s="17"/>
      <c r="I316" s="40"/>
      <c r="J316" s="18"/>
      <c r="K316" s="40"/>
      <c r="L316" s="18"/>
      <c r="M316" s="40"/>
      <c r="N316" s="28"/>
      <c r="O316" s="53"/>
      <c r="Q316" s="46"/>
      <c r="R316" s="33"/>
      <c r="S316" s="98"/>
      <c r="T316" s="98"/>
      <c r="U316" s="98"/>
      <c r="V316" s="98"/>
      <c r="W316" s="176" t="s">
        <v>78</v>
      </c>
      <c r="X316" s="177">
        <v>43319.64</v>
      </c>
      <c r="Y316" s="325">
        <v>43323.27</v>
      </c>
      <c r="Z316" s="116">
        <f t="shared" si="24"/>
        <v>3.6299999999973807</v>
      </c>
      <c r="AA316" s="270">
        <f t="shared" si="25"/>
        <v>8.3795710213597818E-5</v>
      </c>
    </row>
    <row r="317" spans="1:27" ht="15.6" thickBot="1">
      <c r="A317" s="95"/>
      <c r="B317" s="95"/>
      <c r="C317" s="29">
        <v>461143.84</v>
      </c>
      <c r="D317" s="22">
        <v>489097.83</v>
      </c>
      <c r="E317" s="29">
        <v>478093.65</v>
      </c>
      <c r="F317" s="22">
        <v>654813.54</v>
      </c>
      <c r="G317" s="29">
        <v>594819.5</v>
      </c>
      <c r="H317" s="22">
        <v>619101.64</v>
      </c>
      <c r="I317" s="41">
        <v>625441.47</v>
      </c>
      <c r="J317" s="23">
        <v>637361.72</v>
      </c>
      <c r="K317" s="41">
        <v>681985.61</v>
      </c>
      <c r="L317" s="23">
        <v>491292.3</v>
      </c>
      <c r="M317" s="41">
        <v>639140.59</v>
      </c>
      <c r="N317" s="29">
        <f>SUM(M317-L317)</f>
        <v>147848.28999999998</v>
      </c>
      <c r="O317" s="52">
        <v>667222.13</v>
      </c>
      <c r="P317" s="29">
        <f>SUM(O317-M317)</f>
        <v>28081.540000000037</v>
      </c>
      <c r="Q317" s="69">
        <v>735294.57</v>
      </c>
      <c r="R317" s="29">
        <f>SUM(Q317-O317)</f>
        <v>68072.439999999944</v>
      </c>
      <c r="S317" s="98">
        <v>820513.52</v>
      </c>
      <c r="T317" s="98">
        <v>722624.71</v>
      </c>
      <c r="U317" s="98">
        <v>693548.89</v>
      </c>
      <c r="V317" s="98">
        <v>645644.15</v>
      </c>
      <c r="W317" s="176" t="s">
        <v>79</v>
      </c>
      <c r="X317" s="177">
        <v>167136.54</v>
      </c>
      <c r="Y317" s="325">
        <v>209405.74</v>
      </c>
      <c r="Z317" s="116">
        <f t="shared" si="24"/>
        <v>42269.199999999983</v>
      </c>
      <c r="AA317" s="270">
        <f t="shared" si="25"/>
        <v>0.25290220797917667</v>
      </c>
    </row>
    <row r="318" spans="1:27" ht="16.2" thickBot="1">
      <c r="A318" s="95"/>
      <c r="B318" s="95"/>
      <c r="C318" s="31" t="s">
        <v>20</v>
      </c>
      <c r="D318" s="7" t="s">
        <v>20</v>
      </c>
      <c r="E318" s="31" t="s">
        <v>20</v>
      </c>
      <c r="F318" s="7" t="s">
        <v>20</v>
      </c>
      <c r="G318" s="31" t="s">
        <v>20</v>
      </c>
      <c r="H318" s="7" t="s">
        <v>20</v>
      </c>
      <c r="I318" s="31" t="s">
        <v>20</v>
      </c>
      <c r="J318" s="7" t="s">
        <v>20</v>
      </c>
      <c r="K318" s="31" t="s">
        <v>20</v>
      </c>
      <c r="L318" s="7" t="s">
        <v>20</v>
      </c>
      <c r="M318" s="31" t="s">
        <v>20</v>
      </c>
      <c r="N318" s="31" t="s">
        <v>20</v>
      </c>
      <c r="O318" s="31" t="s">
        <v>20</v>
      </c>
      <c r="P318" s="64" t="s">
        <v>33</v>
      </c>
      <c r="Q318" s="31" t="s">
        <v>20</v>
      </c>
      <c r="R318" s="64" t="s">
        <v>33</v>
      </c>
      <c r="S318" s="31" t="s">
        <v>20</v>
      </c>
      <c r="T318" s="101"/>
      <c r="U318" s="101"/>
      <c r="V318" s="102"/>
      <c r="W318" s="176" t="s">
        <v>80</v>
      </c>
      <c r="X318" s="177">
        <v>1231.67</v>
      </c>
      <c r="Y318" s="325">
        <v>3864.4</v>
      </c>
      <c r="Z318" s="116">
        <f t="shared" si="24"/>
        <v>2632.73</v>
      </c>
      <c r="AA318" s="270">
        <f t="shared" si="25"/>
        <v>2.1375287211671958</v>
      </c>
    </row>
    <row r="319" spans="1:27" ht="15.6" thickBot="1">
      <c r="A319" s="95"/>
      <c r="B319" s="95"/>
      <c r="C319" s="28">
        <f t="shared" ref="C319:V319" si="26">SUM(C65:C317)</f>
        <v>22780679.669999998</v>
      </c>
      <c r="D319" s="2">
        <f t="shared" si="26"/>
        <v>25330073.669999998</v>
      </c>
      <c r="E319" s="28">
        <f t="shared" si="26"/>
        <v>26635411.109999999</v>
      </c>
      <c r="F319" s="2">
        <f t="shared" si="26"/>
        <v>29481402.030000001</v>
      </c>
      <c r="G319" s="28">
        <f t="shared" si="26"/>
        <v>30201886.579999998</v>
      </c>
      <c r="H319" s="2">
        <f t="shared" si="26"/>
        <v>32429223.549999997</v>
      </c>
      <c r="I319" s="28">
        <f t="shared" si="26"/>
        <v>34061837.949999996</v>
      </c>
      <c r="J319" s="2">
        <f t="shared" si="26"/>
        <v>36134329.779999994</v>
      </c>
      <c r="K319" s="28">
        <f t="shared" si="26"/>
        <v>34886425.439999998</v>
      </c>
      <c r="L319" s="2">
        <f t="shared" si="26"/>
        <v>36341027.390000008</v>
      </c>
      <c r="M319" s="28">
        <f t="shared" si="26"/>
        <v>35587256.610000007</v>
      </c>
      <c r="N319" s="28">
        <f t="shared" si="26"/>
        <v>-753779.77999999863</v>
      </c>
      <c r="O319" s="62">
        <f t="shared" si="26"/>
        <v>37997967.690000005</v>
      </c>
      <c r="P319" s="63">
        <f t="shared" si="26"/>
        <v>2410702.08</v>
      </c>
      <c r="Q319" s="63">
        <f t="shared" si="26"/>
        <v>39780877.230866544</v>
      </c>
      <c r="R319" s="63">
        <f t="shared" si="26"/>
        <v>1782900.4099999995</v>
      </c>
      <c r="S319" s="63">
        <f t="shared" si="26"/>
        <v>39946412.619590797</v>
      </c>
      <c r="T319" s="63">
        <f t="shared" si="26"/>
        <v>38833296.057077654</v>
      </c>
      <c r="U319" s="63">
        <f t="shared" si="26"/>
        <v>39193864.276202962</v>
      </c>
      <c r="V319" s="63">
        <f t="shared" si="26"/>
        <v>35536808.372850098</v>
      </c>
      <c r="W319" s="176" t="s">
        <v>81</v>
      </c>
      <c r="X319" s="177">
        <v>5384.78</v>
      </c>
      <c r="Y319" s="325">
        <v>7363.26</v>
      </c>
      <c r="Z319" s="116">
        <f t="shared" si="24"/>
        <v>1978.4800000000005</v>
      </c>
      <c r="AA319" s="270">
        <f t="shared" si="25"/>
        <v>0.36742076742225321</v>
      </c>
    </row>
    <row r="320" spans="1:27" ht="15.6" thickBot="1">
      <c r="A320" s="95"/>
      <c r="B320" s="95"/>
      <c r="C320" s="32"/>
      <c r="D320" s="8"/>
      <c r="E320" s="32"/>
      <c r="F320" s="8"/>
      <c r="G320" s="32"/>
      <c r="H320" s="8"/>
      <c r="I320" s="32"/>
      <c r="J320" s="8"/>
      <c r="K320" s="32"/>
      <c r="L320" s="8"/>
      <c r="M320" s="44"/>
      <c r="N320" s="44"/>
      <c r="Q320" s="74">
        <f>(Q319)/(O319)-1</f>
        <v>4.6921181559290259E-2</v>
      </c>
      <c r="S320" s="74">
        <f>(S319)/(Q319)-1</f>
        <v>4.1611799499436941E-3</v>
      </c>
      <c r="T320" s="74">
        <f>(T319)/(S319)-1</f>
        <v>-2.7865244699526337E-2</v>
      </c>
      <c r="U320" s="74">
        <f>(U319)/(T319)-1</f>
        <v>9.2850274309792535E-3</v>
      </c>
      <c r="V320" s="74">
        <f>(V319)/(U319)-1</f>
        <v>-9.3306847152943018E-2</v>
      </c>
      <c r="W320" s="176" t="s">
        <v>82</v>
      </c>
      <c r="X320" s="177">
        <v>632.05999999999995</v>
      </c>
      <c r="Y320" s="325">
        <v>437.31</v>
      </c>
      <c r="Z320" s="116">
        <f t="shared" si="24"/>
        <v>-194.74999999999994</v>
      </c>
      <c r="AA320" s="270">
        <f t="shared" si="25"/>
        <v>-0.30811948232762704</v>
      </c>
    </row>
    <row r="321" spans="1:27" ht="15.6" thickBot="1">
      <c r="A321" s="95"/>
      <c r="B321" s="95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05"/>
      <c r="N321" s="105"/>
      <c r="O321" s="14"/>
      <c r="P321" s="14"/>
      <c r="Q321" s="74"/>
      <c r="R321" s="14"/>
      <c r="S321" s="74"/>
      <c r="T321" s="74"/>
      <c r="U321" s="74"/>
      <c r="V321" s="74"/>
      <c r="W321" s="176" t="s">
        <v>83</v>
      </c>
      <c r="X321" s="177">
        <v>3537.89</v>
      </c>
      <c r="Y321" s="325">
        <v>3358.84</v>
      </c>
      <c r="Z321" s="116">
        <f t="shared" si="24"/>
        <v>-179.04999999999973</v>
      </c>
      <c r="AA321" s="270">
        <f t="shared" si="25"/>
        <v>-5.0609261452447568E-2</v>
      </c>
    </row>
    <row r="322" spans="1:27" ht="15.6" thickBot="1">
      <c r="A322" s="95"/>
      <c r="B322" s="95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W322" s="176" t="s">
        <v>84</v>
      </c>
      <c r="X322" s="177">
        <v>853.65</v>
      </c>
      <c r="Y322" s="325">
        <v>590.74</v>
      </c>
      <c r="Z322" s="116">
        <f t="shared" si="24"/>
        <v>-262.90999999999997</v>
      </c>
      <c r="AA322" s="270">
        <f t="shared" si="25"/>
        <v>-0.30798336554794115</v>
      </c>
    </row>
    <row r="323" spans="1:27" ht="16.2" thickBot="1">
      <c r="A323" s="95"/>
      <c r="B323" s="95"/>
      <c r="C323" s="14"/>
      <c r="D323" s="14"/>
      <c r="E323" s="14"/>
      <c r="F323" s="14"/>
      <c r="G323" s="14"/>
      <c r="H323" s="14"/>
      <c r="I323" s="14"/>
      <c r="J323" s="14"/>
      <c r="K323" s="14"/>
      <c r="L323" s="122"/>
      <c r="M323" s="17"/>
      <c r="N323" s="14"/>
      <c r="O323" s="14"/>
      <c r="P323" s="14"/>
      <c r="Q323" s="14"/>
      <c r="R323" s="14"/>
      <c r="S323" s="14"/>
      <c r="W323" s="176" t="s">
        <v>85</v>
      </c>
      <c r="X323" s="177">
        <v>39.950000000000003</v>
      </c>
      <c r="Y323" s="325">
        <v>61.99</v>
      </c>
      <c r="Z323" s="116">
        <f t="shared" si="24"/>
        <v>22.04</v>
      </c>
      <c r="AA323" s="270">
        <f t="shared" si="25"/>
        <v>0.55168961201501876</v>
      </c>
    </row>
    <row r="324" spans="1:27" ht="16.2" thickBot="1">
      <c r="A324" s="95"/>
      <c r="B324" s="95"/>
      <c r="C324" s="14"/>
      <c r="D324" s="14"/>
      <c r="E324" s="14"/>
      <c r="F324" s="14"/>
      <c r="G324" s="14"/>
      <c r="H324" s="14"/>
      <c r="I324" s="14"/>
      <c r="J324" s="14"/>
      <c r="K324" s="14"/>
      <c r="L324" s="123"/>
      <c r="M324" s="124"/>
      <c r="N324" s="14"/>
      <c r="O324" s="14"/>
      <c r="P324" s="14"/>
      <c r="Q324" s="14"/>
      <c r="R324" s="14"/>
      <c r="S324" s="14"/>
      <c r="W324" s="176" t="s">
        <v>86</v>
      </c>
      <c r="X324" s="177">
        <v>3310.16</v>
      </c>
      <c r="Y324" s="325">
        <v>2158.89</v>
      </c>
      <c r="Z324" s="116">
        <f t="shared" si="24"/>
        <v>-1151.27</v>
      </c>
      <c r="AA324" s="270">
        <f t="shared" si="25"/>
        <v>-0.34779889793846824</v>
      </c>
    </row>
    <row r="325" spans="1:27" ht="16.2" thickBot="1">
      <c r="A325" s="95"/>
      <c r="B325" s="95"/>
      <c r="C325" s="14"/>
      <c r="D325" s="14"/>
      <c r="E325" s="14"/>
      <c r="F325" s="14"/>
      <c r="G325" s="14"/>
      <c r="H325" s="14"/>
      <c r="I325" s="14"/>
      <c r="J325" s="14"/>
      <c r="K325" s="14"/>
      <c r="L325" s="123"/>
      <c r="M325" s="53"/>
      <c r="N325" s="14"/>
      <c r="O325" s="14"/>
      <c r="P325" s="14"/>
      <c r="Q325" s="14"/>
      <c r="R325" s="14"/>
      <c r="S325" s="14"/>
      <c r="W325" s="176" t="s">
        <v>87</v>
      </c>
      <c r="X325" s="177">
        <v>241548.36</v>
      </c>
      <c r="Y325" s="325">
        <v>285003.03999999998</v>
      </c>
      <c r="Z325" s="116">
        <f t="shared" si="24"/>
        <v>43454.679999999993</v>
      </c>
      <c r="AA325" s="270">
        <f t="shared" si="25"/>
        <v>0.17990053834354328</v>
      </c>
    </row>
    <row r="326" spans="1:27" ht="16.2" thickBot="1">
      <c r="A326" s="95"/>
      <c r="B326" s="95"/>
      <c r="C326" s="14"/>
      <c r="D326" s="14"/>
      <c r="E326" s="14"/>
      <c r="F326" s="14"/>
      <c r="G326" s="14"/>
      <c r="H326" s="14"/>
      <c r="I326" s="14"/>
      <c r="J326" s="14"/>
      <c r="K326" s="14"/>
      <c r="L326" s="123"/>
      <c r="M326" s="124"/>
      <c r="N326" s="14"/>
      <c r="O326" s="14"/>
      <c r="P326" s="14"/>
      <c r="Q326" s="125"/>
      <c r="R326" s="14"/>
      <c r="S326" s="14"/>
      <c r="W326" s="176" t="s">
        <v>88</v>
      </c>
      <c r="X326" s="177">
        <v>7544.63</v>
      </c>
      <c r="Y326" s="325">
        <v>11072.31</v>
      </c>
      <c r="Z326" s="116">
        <f t="shared" si="24"/>
        <v>3527.6799999999994</v>
      </c>
      <c r="AA326" s="270">
        <f t="shared" si="25"/>
        <v>0.46757495066027088</v>
      </c>
    </row>
    <row r="327" spans="1:27" ht="16.2" thickBot="1">
      <c r="A327" s="95"/>
      <c r="B327" s="95"/>
      <c r="C327" s="14"/>
      <c r="D327" s="14"/>
      <c r="E327" s="14"/>
      <c r="F327" s="14"/>
      <c r="G327" s="14"/>
      <c r="H327" s="14"/>
      <c r="I327" s="14"/>
      <c r="J327" s="14"/>
      <c r="K327" s="14"/>
      <c r="L327" s="123"/>
      <c r="M327" s="53"/>
      <c r="N327" s="14"/>
      <c r="O327" s="14"/>
      <c r="P327" s="14"/>
      <c r="Q327" s="14"/>
      <c r="R327" s="14"/>
      <c r="S327" s="14"/>
      <c r="W327" s="176" t="s">
        <v>89</v>
      </c>
      <c r="X327" s="177">
        <v>3479.68</v>
      </c>
      <c r="Y327" s="325">
        <v>8032.54</v>
      </c>
      <c r="Z327" s="116">
        <f t="shared" si="24"/>
        <v>4552.8600000000006</v>
      </c>
      <c r="AA327" s="270">
        <f t="shared" si="25"/>
        <v>1.3084134173257314</v>
      </c>
    </row>
    <row r="328" spans="1:27" ht="16.2" thickBot="1">
      <c r="A328" s="95"/>
      <c r="B328" s="95"/>
      <c r="C328" s="14"/>
      <c r="D328" s="14"/>
      <c r="E328" s="14"/>
      <c r="F328" s="14"/>
      <c r="G328" s="14"/>
      <c r="H328" s="14"/>
      <c r="I328" s="14"/>
      <c r="J328" s="14"/>
      <c r="K328" s="14"/>
      <c r="L328" s="123"/>
      <c r="M328" s="53"/>
      <c r="N328" s="14"/>
      <c r="O328" s="14"/>
      <c r="P328" s="14"/>
      <c r="Q328" s="14"/>
      <c r="R328" s="14"/>
      <c r="S328" s="14"/>
      <c r="W328" s="176" t="s">
        <v>90</v>
      </c>
      <c r="X328" s="251">
        <v>28.08</v>
      </c>
      <c r="Y328" s="325">
        <v>1.98</v>
      </c>
      <c r="Z328" s="116">
        <f t="shared" si="24"/>
        <v>-26.099999999999998</v>
      </c>
      <c r="AA328" s="270">
        <f t="shared" si="25"/>
        <v>-0.92948717948717952</v>
      </c>
    </row>
    <row r="329" spans="1:27" ht="16.2" thickBot="1">
      <c r="A329" s="95"/>
      <c r="B329" s="95"/>
      <c r="C329" s="14"/>
      <c r="D329" s="14"/>
      <c r="E329" s="14"/>
      <c r="F329" s="14"/>
      <c r="G329" s="14"/>
      <c r="H329" s="14"/>
      <c r="I329" s="14"/>
      <c r="J329" s="14"/>
      <c r="K329" s="14"/>
      <c r="L329" s="126"/>
      <c r="M329" s="53"/>
      <c r="N329" s="14"/>
      <c r="O329" s="14"/>
      <c r="P329" s="14"/>
      <c r="Q329" s="14"/>
      <c r="R329" s="14"/>
      <c r="S329" s="14"/>
      <c r="W329" s="176" t="s">
        <v>91</v>
      </c>
      <c r="X329" s="251">
        <v>0</v>
      </c>
      <c r="Y329" s="326" t="s">
        <v>98</v>
      </c>
      <c r="Z329" s="116">
        <f t="shared" si="24"/>
        <v>0</v>
      </c>
      <c r="AA329" s="270" t="e">
        <f t="shared" si="25"/>
        <v>#DIV/0!</v>
      </c>
    </row>
    <row r="330" spans="1:27" ht="16.2" thickBot="1">
      <c r="A330" s="95"/>
      <c r="B330" s="95"/>
      <c r="C330" s="14"/>
      <c r="D330" s="14"/>
      <c r="E330" s="14"/>
      <c r="F330" s="14"/>
      <c r="G330" s="14"/>
      <c r="H330" s="14"/>
      <c r="I330" s="14"/>
      <c r="J330" s="14"/>
      <c r="K330" s="14"/>
      <c r="L330" s="126"/>
      <c r="M330" s="53"/>
      <c r="N330" s="14"/>
      <c r="O330" s="14"/>
      <c r="P330" s="14"/>
      <c r="Q330" s="14"/>
      <c r="R330" s="14"/>
      <c r="S330" s="14"/>
      <c r="W330" s="176" t="s">
        <v>92</v>
      </c>
      <c r="X330" s="177">
        <v>170.78</v>
      </c>
      <c r="Y330" s="325">
        <v>227.75</v>
      </c>
      <c r="Z330" s="116">
        <f t="shared" si="24"/>
        <v>56.97</v>
      </c>
      <c r="AA330" s="270">
        <f t="shared" si="25"/>
        <v>0.3335870710856072</v>
      </c>
    </row>
    <row r="331" spans="1:27" ht="15.6" thickBot="1">
      <c r="A331" s="95"/>
      <c r="B331" s="95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W331" s="176" t="s">
        <v>93</v>
      </c>
      <c r="X331" s="251">
        <v>0</v>
      </c>
      <c r="Y331" s="326" t="s">
        <v>98</v>
      </c>
      <c r="Z331" s="116">
        <f t="shared" si="24"/>
        <v>0</v>
      </c>
      <c r="AA331" s="270" t="e">
        <f t="shared" si="25"/>
        <v>#DIV/0!</v>
      </c>
    </row>
    <row r="332" spans="1:27" ht="16.2" thickBot="1">
      <c r="A332" s="95"/>
      <c r="B332" s="95"/>
      <c r="C332" s="14"/>
      <c r="D332" s="14"/>
      <c r="E332" s="14"/>
      <c r="F332" s="14"/>
      <c r="G332" s="14"/>
      <c r="H332" s="14"/>
      <c r="I332" s="14"/>
      <c r="J332" s="14"/>
      <c r="K332" s="14"/>
      <c r="L332" s="123"/>
      <c r="M332" s="14"/>
      <c r="N332" s="14"/>
      <c r="O332" s="14"/>
      <c r="P332" s="14"/>
      <c r="Q332" s="14"/>
      <c r="R332" s="14"/>
      <c r="S332" s="14"/>
      <c r="W332" s="176" t="s">
        <v>94</v>
      </c>
      <c r="X332" s="177">
        <v>60328.31</v>
      </c>
      <c r="Y332" s="325">
        <v>64145.11</v>
      </c>
      <c r="Z332" s="116">
        <f t="shared" si="24"/>
        <v>3816.8000000000029</v>
      </c>
      <c r="AA332" s="270">
        <f t="shared" si="25"/>
        <v>6.32671460546467E-2</v>
      </c>
    </row>
    <row r="333" spans="1:27" ht="15.6" thickBot="1">
      <c r="A333" s="95"/>
      <c r="B333" s="95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W333" s="176" t="s">
        <v>95</v>
      </c>
      <c r="X333" s="177">
        <v>0</v>
      </c>
      <c r="Y333" s="326" t="s">
        <v>98</v>
      </c>
      <c r="Z333" s="116">
        <f t="shared" si="24"/>
        <v>0</v>
      </c>
      <c r="AA333" s="270" t="e">
        <f t="shared" si="25"/>
        <v>#DIV/0!</v>
      </c>
    </row>
    <row r="334" spans="1:27" ht="15.6" thickBot="1">
      <c r="A334" s="95"/>
      <c r="B334" s="95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W334" s="176" t="s">
        <v>96</v>
      </c>
      <c r="X334" s="251">
        <v>0</v>
      </c>
      <c r="Y334" s="326" t="s">
        <v>98</v>
      </c>
      <c r="Z334" s="116">
        <f t="shared" si="24"/>
        <v>0</v>
      </c>
      <c r="AA334" s="270" t="e">
        <f t="shared" si="25"/>
        <v>#DIV/0!</v>
      </c>
    </row>
    <row r="335" spans="1:27" ht="15.6" thickBot="1">
      <c r="A335" s="95"/>
      <c r="B335" s="95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W335" s="176" t="s">
        <v>97</v>
      </c>
      <c r="X335" s="177">
        <v>0</v>
      </c>
      <c r="Y335" s="326" t="s">
        <v>98</v>
      </c>
      <c r="Z335" s="116">
        <f t="shared" si="24"/>
        <v>0</v>
      </c>
      <c r="AA335" s="270" t="e">
        <f>Z335/X335</f>
        <v>#DIV/0!</v>
      </c>
    </row>
    <row r="336" spans="1:27">
      <c r="A336" s="96"/>
      <c r="B336" s="93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W336" s="163"/>
      <c r="X336" s="114">
        <v>977183.16</v>
      </c>
      <c r="Y336" s="109">
        <v>1078039.45</v>
      </c>
      <c r="Z336" s="116"/>
      <c r="AA336" s="270"/>
    </row>
    <row r="337" spans="1:27" ht="15.6">
      <c r="A337" s="70"/>
      <c r="B337" s="70"/>
      <c r="C337" s="25" t="s">
        <v>18</v>
      </c>
      <c r="D337" s="127" t="s">
        <v>18</v>
      </c>
      <c r="E337" s="25" t="s">
        <v>18</v>
      </c>
      <c r="F337" s="127" t="s">
        <v>18</v>
      </c>
      <c r="G337" s="25" t="s">
        <v>18</v>
      </c>
      <c r="H337" s="128" t="s">
        <v>18</v>
      </c>
      <c r="I337" s="37" t="s">
        <v>18</v>
      </c>
      <c r="J337" s="127" t="s">
        <v>18</v>
      </c>
      <c r="K337" s="25" t="s">
        <v>18</v>
      </c>
      <c r="L337" s="127" t="s">
        <v>18</v>
      </c>
      <c r="M337" s="25" t="s">
        <v>18</v>
      </c>
      <c r="N337" s="25" t="s">
        <v>29</v>
      </c>
      <c r="O337" s="49" t="s">
        <v>18</v>
      </c>
      <c r="P337" s="25" t="s">
        <v>29</v>
      </c>
      <c r="Q337" s="66" t="s">
        <v>18</v>
      </c>
      <c r="R337" s="25" t="s">
        <v>29</v>
      </c>
      <c r="S337" s="66" t="s">
        <v>18</v>
      </c>
      <c r="T337" s="66" t="s">
        <v>18</v>
      </c>
      <c r="U337" s="66" t="s">
        <v>18</v>
      </c>
      <c r="V337" s="66" t="s">
        <v>18</v>
      </c>
      <c r="W337" s="66"/>
      <c r="X337" s="66" t="s">
        <v>18</v>
      </c>
      <c r="Y337" s="66" t="s">
        <v>18</v>
      </c>
      <c r="Z337" s="66" t="s">
        <v>29</v>
      </c>
      <c r="AA337" s="265" t="s">
        <v>53</v>
      </c>
    </row>
    <row r="338" spans="1:27" ht="15.6">
      <c r="A338" s="97" t="s">
        <v>0</v>
      </c>
      <c r="B338" s="97" t="s">
        <v>14</v>
      </c>
      <c r="C338" s="25" t="s">
        <v>15</v>
      </c>
      <c r="D338" s="5" t="s">
        <v>15</v>
      </c>
      <c r="E338" s="25" t="s">
        <v>15</v>
      </c>
      <c r="F338" s="5" t="s">
        <v>15</v>
      </c>
      <c r="G338" s="25" t="s">
        <v>15</v>
      </c>
      <c r="H338" s="6" t="s">
        <v>15</v>
      </c>
      <c r="I338" s="37" t="s">
        <v>15</v>
      </c>
      <c r="J338" s="5" t="s">
        <v>15</v>
      </c>
      <c r="K338" s="25" t="s">
        <v>15</v>
      </c>
      <c r="L338" s="5" t="s">
        <v>15</v>
      </c>
      <c r="M338" s="25" t="s">
        <v>15</v>
      </c>
      <c r="N338" s="25" t="s">
        <v>30</v>
      </c>
      <c r="O338" s="49" t="s">
        <v>15</v>
      </c>
      <c r="P338" s="25" t="s">
        <v>30</v>
      </c>
      <c r="Q338" s="66" t="s">
        <v>15</v>
      </c>
      <c r="R338" s="25" t="s">
        <v>30</v>
      </c>
      <c r="S338" s="66" t="s">
        <v>15</v>
      </c>
      <c r="T338" s="66" t="s">
        <v>15</v>
      </c>
      <c r="U338" s="66" t="s">
        <v>15</v>
      </c>
      <c r="V338" s="66" t="s">
        <v>15</v>
      </c>
      <c r="W338" s="66"/>
      <c r="X338" s="66" t="s">
        <v>15</v>
      </c>
      <c r="Y338" s="66" t="s">
        <v>15</v>
      </c>
      <c r="Z338" s="66" t="s">
        <v>30</v>
      </c>
      <c r="AA338" s="265" t="s">
        <v>54</v>
      </c>
    </row>
    <row r="339" spans="1:27" ht="15.6">
      <c r="A339" s="97" t="s">
        <v>1</v>
      </c>
      <c r="B339" s="97" t="s">
        <v>15</v>
      </c>
      <c r="C339" s="25" t="s">
        <v>19</v>
      </c>
      <c r="D339" s="5" t="s">
        <v>22</v>
      </c>
      <c r="E339" s="25" t="s">
        <v>23</v>
      </c>
      <c r="F339" s="5" t="s">
        <v>24</v>
      </c>
      <c r="G339" s="25" t="s">
        <v>25</v>
      </c>
      <c r="H339" s="6" t="s">
        <v>26</v>
      </c>
      <c r="I339" s="37" t="s">
        <v>27</v>
      </c>
      <c r="J339" s="5" t="s">
        <v>28</v>
      </c>
      <c r="K339" s="25">
        <v>2001</v>
      </c>
      <c r="L339" s="5">
        <v>2002</v>
      </c>
      <c r="M339" s="25">
        <v>2003</v>
      </c>
      <c r="N339" s="25" t="s">
        <v>31</v>
      </c>
      <c r="O339" s="50">
        <v>2004</v>
      </c>
      <c r="P339" s="47" t="s">
        <v>32</v>
      </c>
      <c r="Q339" s="67">
        <v>2005</v>
      </c>
      <c r="R339" s="47" t="s">
        <v>34</v>
      </c>
      <c r="S339" s="67">
        <v>2006</v>
      </c>
      <c r="T339" s="67">
        <v>2007</v>
      </c>
      <c r="U339" s="66">
        <v>2008</v>
      </c>
      <c r="V339" s="66">
        <v>2009</v>
      </c>
      <c r="W339" s="66"/>
      <c r="X339" s="66">
        <v>2020</v>
      </c>
      <c r="Y339" s="66">
        <v>2021</v>
      </c>
      <c r="Z339" s="25" t="s">
        <v>112</v>
      </c>
      <c r="AA339" s="266"/>
    </row>
    <row r="340" spans="1:27">
      <c r="A340" s="96"/>
      <c r="B340" s="93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W340" s="163"/>
      <c r="X340" s="114"/>
      <c r="Y340" s="109"/>
      <c r="Z340" s="116"/>
      <c r="AA340" s="270"/>
    </row>
    <row r="341" spans="1:27">
      <c r="A341" s="96"/>
      <c r="B341" s="93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W341" s="163"/>
      <c r="X341" s="114"/>
      <c r="Y341" s="109"/>
      <c r="Z341" s="116"/>
      <c r="AA341" s="270"/>
    </row>
    <row r="342" spans="1:27" ht="15.6" thickBot="1">
      <c r="A342" s="160" t="s">
        <v>115</v>
      </c>
      <c r="B342" s="160" t="s">
        <v>116</v>
      </c>
      <c r="C342" s="27">
        <v>441299.75</v>
      </c>
      <c r="D342" s="19">
        <v>481588.36</v>
      </c>
      <c r="E342" s="27">
        <v>580114.5</v>
      </c>
      <c r="F342" s="19">
        <v>643960.16</v>
      </c>
      <c r="G342" s="27">
        <v>659011.56000000006</v>
      </c>
      <c r="H342" s="19">
        <v>721835.9</v>
      </c>
      <c r="I342" s="39">
        <v>715902.44</v>
      </c>
      <c r="J342" s="20">
        <v>736298.44</v>
      </c>
      <c r="K342" s="39">
        <v>742017.35</v>
      </c>
      <c r="L342" s="20">
        <v>758828.07</v>
      </c>
      <c r="M342" s="39">
        <v>635702.14</v>
      </c>
      <c r="N342" s="29">
        <f>SUM(M342-L342)</f>
        <v>-123125.92999999993</v>
      </c>
      <c r="O342" s="52">
        <v>757306.06</v>
      </c>
      <c r="P342" s="29">
        <f>SUM(O342-M342)</f>
        <v>121603.92000000004</v>
      </c>
      <c r="Q342" s="69">
        <v>850164.3</v>
      </c>
      <c r="R342" s="29">
        <f>SUM(Q342-O342)</f>
        <v>92858.239999999991</v>
      </c>
      <c r="S342" s="98">
        <v>706165.17</v>
      </c>
      <c r="T342" s="98">
        <v>731241.53</v>
      </c>
      <c r="U342" s="98">
        <v>716657.5</v>
      </c>
      <c r="V342" s="98">
        <v>637225.09</v>
      </c>
      <c r="W342" s="163"/>
      <c r="X342" s="343">
        <v>965601.65</v>
      </c>
      <c r="Y342" s="339">
        <v>982604.16</v>
      </c>
      <c r="Z342" s="116"/>
      <c r="AA342" s="270"/>
    </row>
    <row r="343" spans="1:27" ht="15.6" thickBot="1">
      <c r="A343" s="95"/>
      <c r="B343" s="95"/>
      <c r="C343" s="30"/>
      <c r="D343" s="15"/>
      <c r="E343" s="30"/>
      <c r="F343" s="15"/>
      <c r="G343" s="30"/>
      <c r="H343" s="15"/>
      <c r="I343" s="42"/>
      <c r="J343" s="16"/>
      <c r="K343" s="42"/>
      <c r="L343" s="16"/>
      <c r="M343" s="42"/>
      <c r="N343" s="28"/>
      <c r="O343" s="53"/>
      <c r="P343" s="28"/>
      <c r="Q343" s="46"/>
      <c r="R343" s="28"/>
      <c r="S343" s="98"/>
      <c r="T343" s="98"/>
      <c r="U343" s="98"/>
      <c r="V343" s="98"/>
      <c r="W343" s="176" t="s">
        <v>75</v>
      </c>
      <c r="X343" s="340">
        <v>215310.33</v>
      </c>
      <c r="Y343" s="336">
        <v>229433.33</v>
      </c>
      <c r="Z343" s="116">
        <f>IF(Y343=0,"",Y343-X343)</f>
        <v>14123</v>
      </c>
      <c r="AA343" s="270">
        <f>Z343/X343</f>
        <v>6.5593694459527327E-2</v>
      </c>
    </row>
    <row r="344" spans="1:27" ht="15.6" thickBot="1">
      <c r="A344" s="95"/>
      <c r="B344" s="95"/>
      <c r="C344" s="28"/>
      <c r="D344" s="17"/>
      <c r="E344" s="28"/>
      <c r="F344" s="17"/>
      <c r="G344" s="28"/>
      <c r="H344" s="17"/>
      <c r="I344" s="40"/>
      <c r="J344" s="18"/>
      <c r="K344" s="40"/>
      <c r="L344" s="18"/>
      <c r="M344" s="40"/>
      <c r="N344" s="28"/>
      <c r="O344" s="53"/>
      <c r="Q344" s="46"/>
      <c r="R344" s="33"/>
      <c r="S344" s="98"/>
      <c r="T344" s="98"/>
      <c r="U344" s="98"/>
      <c r="V344" s="98"/>
      <c r="W344" s="176" t="s">
        <v>76</v>
      </c>
      <c r="X344" s="341">
        <v>10350.31</v>
      </c>
      <c r="Y344" s="337">
        <v>11509.03</v>
      </c>
      <c r="Z344" s="116">
        <f t="shared" ref="Z344:Z365" si="27">IF(Y344=0,"",Y344-X344)</f>
        <v>1158.7200000000012</v>
      </c>
      <c r="AA344" s="270">
        <f t="shared" ref="AA344:AA364" si="28">Z344/X344</f>
        <v>0.11195027008852887</v>
      </c>
    </row>
    <row r="345" spans="1:27" ht="15.6" thickBot="1">
      <c r="A345" s="95"/>
      <c r="B345" s="95"/>
      <c r="C345" s="29">
        <v>491739.48</v>
      </c>
      <c r="D345" s="22">
        <v>528277.78</v>
      </c>
      <c r="E345" s="29">
        <v>491155.34</v>
      </c>
      <c r="F345" s="22">
        <v>465802.81</v>
      </c>
      <c r="G345" s="29">
        <v>552623.84</v>
      </c>
      <c r="H345" s="22">
        <v>569036.79</v>
      </c>
      <c r="I345" s="41">
        <v>649013.87</v>
      </c>
      <c r="J345" s="23">
        <v>655738.86</v>
      </c>
      <c r="K345" s="41">
        <v>595933.94999999995</v>
      </c>
      <c r="L345" s="23">
        <v>726027.09</v>
      </c>
      <c r="M345" s="41">
        <v>709498.81</v>
      </c>
      <c r="N345" s="29">
        <f>SUM(M345-L345)</f>
        <v>-16528.279999999912</v>
      </c>
      <c r="O345" s="52">
        <v>722467.96</v>
      </c>
      <c r="P345" s="29">
        <f>SUM(O345-M345)</f>
        <v>12969.149999999907</v>
      </c>
      <c r="Q345" s="69">
        <v>724696.46</v>
      </c>
      <c r="R345" s="29">
        <f>SUM(Q345-O345)</f>
        <v>2228.5</v>
      </c>
      <c r="S345" s="98">
        <v>769852.72</v>
      </c>
      <c r="T345" s="98">
        <v>690308.61</v>
      </c>
      <c r="U345" s="98">
        <v>782954.92</v>
      </c>
      <c r="V345" s="98">
        <v>710080.13</v>
      </c>
      <c r="W345" s="176" t="s">
        <v>77</v>
      </c>
      <c r="X345" s="341">
        <v>178155.7</v>
      </c>
      <c r="Y345" s="337">
        <v>203224.58</v>
      </c>
      <c r="Z345" s="116">
        <f t="shared" si="27"/>
        <v>25068.879999999976</v>
      </c>
      <c r="AA345" s="270">
        <f t="shared" si="28"/>
        <v>0.14071331986571281</v>
      </c>
    </row>
    <row r="346" spans="1:27" ht="15.6" thickBot="1">
      <c r="A346" s="95"/>
      <c r="B346" s="95"/>
      <c r="C346" s="28"/>
      <c r="D346" s="17"/>
      <c r="E346" s="28"/>
      <c r="F346" s="17"/>
      <c r="G346" s="28"/>
      <c r="H346" s="17"/>
      <c r="I346" s="40"/>
      <c r="J346" s="18"/>
      <c r="K346" s="40"/>
      <c r="L346" s="18"/>
      <c r="M346" s="40"/>
      <c r="N346" s="28"/>
      <c r="O346" s="53"/>
      <c r="Q346" s="46"/>
      <c r="R346" s="33"/>
      <c r="S346" s="98"/>
      <c r="T346" s="98"/>
      <c r="U346" s="98"/>
      <c r="V346" s="98"/>
      <c r="W346" s="176" t="s">
        <v>78</v>
      </c>
      <c r="X346" s="341">
        <v>29839.33</v>
      </c>
      <c r="Y346" s="337">
        <v>27080.52</v>
      </c>
      <c r="Z346" s="116">
        <f t="shared" si="27"/>
        <v>-2758.8100000000013</v>
      </c>
      <c r="AA346" s="270">
        <f t="shared" si="28"/>
        <v>-9.245549414145697E-2</v>
      </c>
    </row>
    <row r="347" spans="1:27" ht="15.6" thickBot="1">
      <c r="A347" s="95"/>
      <c r="B347" s="95"/>
      <c r="C347" s="29">
        <v>461143.84</v>
      </c>
      <c r="D347" s="22">
        <v>489097.83</v>
      </c>
      <c r="E347" s="29">
        <v>478093.65</v>
      </c>
      <c r="F347" s="22">
        <v>654813.54</v>
      </c>
      <c r="G347" s="29">
        <v>594819.5</v>
      </c>
      <c r="H347" s="22">
        <v>619101.64</v>
      </c>
      <c r="I347" s="41">
        <v>625441.47</v>
      </c>
      <c r="J347" s="23">
        <v>637361.72</v>
      </c>
      <c r="K347" s="41">
        <v>681985.61</v>
      </c>
      <c r="L347" s="23">
        <v>491292.3</v>
      </c>
      <c r="M347" s="41">
        <v>639140.59</v>
      </c>
      <c r="N347" s="29">
        <f>SUM(M347-L347)</f>
        <v>147848.28999999998</v>
      </c>
      <c r="O347" s="52">
        <v>667222.13</v>
      </c>
      <c r="P347" s="29">
        <f>SUM(O347-M347)</f>
        <v>28081.540000000037</v>
      </c>
      <c r="Q347" s="69">
        <v>735294.57</v>
      </c>
      <c r="R347" s="29">
        <f>SUM(Q347-O347)</f>
        <v>68072.439999999944</v>
      </c>
      <c r="S347" s="98">
        <v>820513.52</v>
      </c>
      <c r="T347" s="98">
        <v>722624.71</v>
      </c>
      <c r="U347" s="98">
        <v>693548.89</v>
      </c>
      <c r="V347" s="98">
        <v>645644.15</v>
      </c>
      <c r="W347" s="176" t="s">
        <v>79</v>
      </c>
      <c r="X347" s="341">
        <v>157914.39000000001</v>
      </c>
      <c r="Y347" s="337">
        <v>137704.66</v>
      </c>
      <c r="Z347" s="116">
        <f t="shared" si="27"/>
        <v>-20209.73000000001</v>
      </c>
      <c r="AA347" s="270">
        <f t="shared" si="28"/>
        <v>-0.12797902711716144</v>
      </c>
    </row>
    <row r="348" spans="1:27" ht="16.2" thickBot="1">
      <c r="A348" s="95"/>
      <c r="B348" s="95"/>
      <c r="C348" s="31" t="s">
        <v>20</v>
      </c>
      <c r="D348" s="7" t="s">
        <v>20</v>
      </c>
      <c r="E348" s="31" t="s">
        <v>20</v>
      </c>
      <c r="F348" s="7" t="s">
        <v>20</v>
      </c>
      <c r="G348" s="31" t="s">
        <v>20</v>
      </c>
      <c r="H348" s="7" t="s">
        <v>20</v>
      </c>
      <c r="I348" s="31" t="s">
        <v>20</v>
      </c>
      <c r="J348" s="7" t="s">
        <v>20</v>
      </c>
      <c r="K348" s="31" t="s">
        <v>20</v>
      </c>
      <c r="L348" s="7" t="s">
        <v>20</v>
      </c>
      <c r="M348" s="31" t="s">
        <v>20</v>
      </c>
      <c r="N348" s="31" t="s">
        <v>20</v>
      </c>
      <c r="O348" s="31" t="s">
        <v>20</v>
      </c>
      <c r="P348" s="64" t="s">
        <v>33</v>
      </c>
      <c r="Q348" s="31" t="s">
        <v>20</v>
      </c>
      <c r="R348" s="64" t="s">
        <v>33</v>
      </c>
      <c r="S348" s="31" t="s">
        <v>20</v>
      </c>
      <c r="T348" s="101"/>
      <c r="U348" s="101"/>
      <c r="V348" s="102"/>
      <c r="W348" s="176" t="s">
        <v>80</v>
      </c>
      <c r="X348" s="341">
        <v>138.09</v>
      </c>
      <c r="Y348" s="337">
        <v>865.84</v>
      </c>
      <c r="Z348" s="116">
        <f t="shared" si="27"/>
        <v>727.75</v>
      </c>
      <c r="AA348" s="270">
        <f t="shared" si="28"/>
        <v>5.2701136939677022</v>
      </c>
    </row>
    <row r="349" spans="1:27" ht="15.6" thickBot="1">
      <c r="A349" s="95"/>
      <c r="B349" s="95"/>
      <c r="C349" s="28">
        <f t="shared" ref="C349:V349" si="29">SUM(C95:C347)</f>
        <v>46186741.339999996</v>
      </c>
      <c r="D349" s="2">
        <f t="shared" si="29"/>
        <v>51298267.61999999</v>
      </c>
      <c r="E349" s="28">
        <f t="shared" si="29"/>
        <v>53860358.460000001</v>
      </c>
      <c r="F349" s="2">
        <f t="shared" si="29"/>
        <v>59598944.800000004</v>
      </c>
      <c r="G349" s="28">
        <f t="shared" si="29"/>
        <v>61169195.359999999</v>
      </c>
      <c r="H349" s="2">
        <f t="shared" si="29"/>
        <v>65628989.50999999</v>
      </c>
      <c r="I349" s="28">
        <f t="shared" si="29"/>
        <v>68969171.689999998</v>
      </c>
      <c r="J349" s="2">
        <f t="shared" si="29"/>
        <v>73031048.029999986</v>
      </c>
      <c r="K349" s="28">
        <f t="shared" si="29"/>
        <v>70635063.829999998</v>
      </c>
      <c r="L349" s="2">
        <f t="shared" si="29"/>
        <v>73393645.310000002</v>
      </c>
      <c r="M349" s="28">
        <f t="shared" si="29"/>
        <v>71863201.550000027</v>
      </c>
      <c r="N349" s="28">
        <f t="shared" si="29"/>
        <v>-1530462.759999997</v>
      </c>
      <c r="O349" s="62">
        <f t="shared" si="29"/>
        <v>76727810.350000009</v>
      </c>
      <c r="P349" s="63">
        <f t="shared" si="29"/>
        <v>4864589.8</v>
      </c>
      <c r="Q349" s="63">
        <f t="shared" si="29"/>
        <v>80458385.908654258</v>
      </c>
      <c r="R349" s="63">
        <f t="shared" si="29"/>
        <v>3730556.2499999995</v>
      </c>
      <c r="S349" s="63">
        <f t="shared" si="29"/>
        <v>80675169.443342775</v>
      </c>
      <c r="T349" s="63">
        <f t="shared" si="29"/>
        <v>78334472.066290051</v>
      </c>
      <c r="U349" s="63">
        <f t="shared" si="29"/>
        <v>79112675.241690964</v>
      </c>
      <c r="V349" s="63">
        <f t="shared" si="29"/>
        <v>71745743.62239334</v>
      </c>
      <c r="W349" s="176" t="s">
        <v>81</v>
      </c>
      <c r="X349" s="341">
        <v>5438.1</v>
      </c>
      <c r="Y349" s="337">
        <v>7325.43</v>
      </c>
      <c r="Z349" s="116">
        <f t="shared" si="27"/>
        <v>1887.33</v>
      </c>
      <c r="AA349" s="270">
        <f t="shared" si="28"/>
        <v>0.34705687648259498</v>
      </c>
    </row>
    <row r="350" spans="1:27" ht="15.6" thickBot="1">
      <c r="A350" s="95"/>
      <c r="B350" s="95"/>
      <c r="C350" s="32"/>
      <c r="D350" s="8"/>
      <c r="E350" s="32"/>
      <c r="F350" s="8"/>
      <c r="G350" s="32"/>
      <c r="H350" s="8"/>
      <c r="I350" s="32"/>
      <c r="J350" s="8"/>
      <c r="K350" s="32"/>
      <c r="L350" s="8"/>
      <c r="M350" s="44"/>
      <c r="N350" s="44"/>
      <c r="Q350" s="74">
        <f>(Q349)/(O349)-1</f>
        <v>4.8620904749359317E-2</v>
      </c>
      <c r="S350" s="74">
        <f>(S349)/(Q349)-1</f>
        <v>2.6943559983247933E-3</v>
      </c>
      <c r="T350" s="74">
        <f>(T349)/(S349)-1</f>
        <v>-2.9013851389510514E-2</v>
      </c>
      <c r="U350" s="74">
        <f>(U349)/(T349)-1</f>
        <v>9.9343642061231474E-3</v>
      </c>
      <c r="V350" s="74">
        <f>(V349)/(U349)-1</f>
        <v>-9.3119485553882275E-2</v>
      </c>
      <c r="W350" s="176" t="s">
        <v>82</v>
      </c>
      <c r="X350" s="341">
        <v>11060.87</v>
      </c>
      <c r="Y350" s="337">
        <v>369.3</v>
      </c>
      <c r="Z350" s="116">
        <f t="shared" si="27"/>
        <v>-10691.570000000002</v>
      </c>
      <c r="AA350" s="270">
        <f t="shared" si="28"/>
        <v>-0.96661202961430703</v>
      </c>
    </row>
    <row r="351" spans="1:27" ht="15.6" thickBot="1">
      <c r="A351" s="95"/>
      <c r="B351" s="95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05"/>
      <c r="N351" s="105"/>
      <c r="O351" s="14"/>
      <c r="P351" s="14"/>
      <c r="Q351" s="74"/>
      <c r="R351" s="14"/>
      <c r="S351" s="74"/>
      <c r="T351" s="74"/>
      <c r="U351" s="74"/>
      <c r="V351" s="74"/>
      <c r="W351" s="176" t="s">
        <v>83</v>
      </c>
      <c r="X351" s="341">
        <v>2434.67</v>
      </c>
      <c r="Y351" s="337">
        <v>10054.93</v>
      </c>
      <c r="Z351" s="116">
        <f t="shared" si="27"/>
        <v>7620.26</v>
      </c>
      <c r="AA351" s="270">
        <f t="shared" si="28"/>
        <v>3.1298944004731646</v>
      </c>
    </row>
    <row r="352" spans="1:27" ht="15.6" thickBot="1">
      <c r="A352" s="95"/>
      <c r="B352" s="95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W352" s="176" t="s">
        <v>84</v>
      </c>
      <c r="X352" s="341">
        <v>1988.12</v>
      </c>
      <c r="Y352" s="337">
        <v>991.86</v>
      </c>
      <c r="Z352" s="116">
        <f t="shared" si="27"/>
        <v>-996.25999999999988</v>
      </c>
      <c r="AA352" s="270">
        <f t="shared" si="28"/>
        <v>-0.50110657304388062</v>
      </c>
    </row>
    <row r="353" spans="1:27" ht="16.2" thickBot="1">
      <c r="A353" s="95"/>
      <c r="B353" s="95"/>
      <c r="C353" s="14"/>
      <c r="D353" s="14"/>
      <c r="E353" s="14"/>
      <c r="F353" s="14"/>
      <c r="G353" s="14"/>
      <c r="H353" s="14"/>
      <c r="I353" s="14"/>
      <c r="J353" s="14"/>
      <c r="K353" s="14"/>
      <c r="L353" s="122"/>
      <c r="M353" s="17"/>
      <c r="N353" s="14"/>
      <c r="O353" s="14"/>
      <c r="P353" s="14"/>
      <c r="Q353" s="14"/>
      <c r="R353" s="14"/>
      <c r="S353" s="14"/>
      <c r="W353" s="176" t="s">
        <v>85</v>
      </c>
      <c r="X353" s="341">
        <v>261.95999999999998</v>
      </c>
      <c r="Y353" s="337">
        <v>54.45</v>
      </c>
      <c r="Z353" s="116">
        <f t="shared" si="27"/>
        <v>-207.51</v>
      </c>
      <c r="AA353" s="270">
        <f t="shared" si="28"/>
        <v>-0.79214383875400829</v>
      </c>
    </row>
    <row r="354" spans="1:27" ht="16.2" thickBot="1">
      <c r="A354" s="95"/>
      <c r="B354" s="95"/>
      <c r="C354" s="14"/>
      <c r="D354" s="14"/>
      <c r="E354" s="14"/>
      <c r="F354" s="14"/>
      <c r="G354" s="14"/>
      <c r="H354" s="14"/>
      <c r="I354" s="14"/>
      <c r="J354" s="14"/>
      <c r="K354" s="14"/>
      <c r="L354" s="123"/>
      <c r="M354" s="124"/>
      <c r="N354" s="14"/>
      <c r="O354" s="14"/>
      <c r="P354" s="14"/>
      <c r="Q354" s="14"/>
      <c r="R354" s="14"/>
      <c r="S354" s="14"/>
      <c r="W354" s="176" t="s">
        <v>86</v>
      </c>
      <c r="X354" s="341">
        <v>1294.2</v>
      </c>
      <c r="Y354" s="337">
        <v>2200.66</v>
      </c>
      <c r="Z354" s="116">
        <f t="shared" si="27"/>
        <v>906.45999999999981</v>
      </c>
      <c r="AA354" s="270">
        <f t="shared" si="28"/>
        <v>0.70040179261319713</v>
      </c>
    </row>
    <row r="355" spans="1:27" ht="16.2" thickBot="1">
      <c r="A355" s="95"/>
      <c r="B355" s="95"/>
      <c r="C355" s="14"/>
      <c r="D355" s="14"/>
      <c r="E355" s="14"/>
      <c r="F355" s="14"/>
      <c r="G355" s="14"/>
      <c r="H355" s="14"/>
      <c r="I355" s="14"/>
      <c r="J355" s="14"/>
      <c r="K355" s="14"/>
      <c r="L355" s="123"/>
      <c r="M355" s="53"/>
      <c r="N355" s="14"/>
      <c r="O355" s="14"/>
      <c r="P355" s="14"/>
      <c r="Q355" s="14"/>
      <c r="R355" s="14"/>
      <c r="S355" s="14"/>
      <c r="W355" s="176" t="s">
        <v>87</v>
      </c>
      <c r="X355" s="341">
        <v>277832.19</v>
      </c>
      <c r="Y355" s="337">
        <v>269000.12</v>
      </c>
      <c r="Z355" s="116">
        <f t="shared" si="27"/>
        <v>-8832.070000000007</v>
      </c>
      <c r="AA355" s="270">
        <f t="shared" si="28"/>
        <v>-3.1789224999450236E-2</v>
      </c>
    </row>
    <row r="356" spans="1:27" ht="16.2" thickBot="1">
      <c r="A356" s="95"/>
      <c r="B356" s="95"/>
      <c r="C356" s="14"/>
      <c r="D356" s="14"/>
      <c r="E356" s="14"/>
      <c r="F356" s="14"/>
      <c r="G356" s="14"/>
      <c r="H356" s="14"/>
      <c r="I356" s="14"/>
      <c r="J356" s="14"/>
      <c r="K356" s="14"/>
      <c r="L356" s="123"/>
      <c r="M356" s="124"/>
      <c r="N356" s="14"/>
      <c r="O356" s="14"/>
      <c r="P356" s="14"/>
      <c r="Q356" s="125"/>
      <c r="R356" s="14"/>
      <c r="S356" s="14"/>
      <c r="W356" s="176" t="s">
        <v>88</v>
      </c>
      <c r="X356" s="341">
        <v>10610.25</v>
      </c>
      <c r="Y356" s="337">
        <v>12331.88</v>
      </c>
      <c r="Z356" s="116">
        <f t="shared" si="27"/>
        <v>1721.6299999999992</v>
      </c>
      <c r="AA356" s="270">
        <f t="shared" si="28"/>
        <v>0.16226102118234717</v>
      </c>
    </row>
    <row r="357" spans="1:27" ht="16.2" thickBot="1">
      <c r="A357" s="95"/>
      <c r="B357" s="95"/>
      <c r="C357" s="14"/>
      <c r="D357" s="14"/>
      <c r="E357" s="14"/>
      <c r="F357" s="14"/>
      <c r="G357" s="14"/>
      <c r="H357" s="14"/>
      <c r="I357" s="14"/>
      <c r="J357" s="14"/>
      <c r="K357" s="14"/>
      <c r="L357" s="123"/>
      <c r="M357" s="53"/>
      <c r="N357" s="14"/>
      <c r="O357" s="14"/>
      <c r="P357" s="14"/>
      <c r="Q357" s="14"/>
      <c r="R357" s="14"/>
      <c r="S357" s="14"/>
      <c r="W357" s="176" t="s">
        <v>89</v>
      </c>
      <c r="X357" s="341">
        <v>4659.16</v>
      </c>
      <c r="Y357" s="337">
        <v>8868.89</v>
      </c>
      <c r="Z357" s="116">
        <f t="shared" si="27"/>
        <v>4209.7299999999996</v>
      </c>
      <c r="AA357" s="270">
        <f t="shared" si="28"/>
        <v>0.90353840606461244</v>
      </c>
    </row>
    <row r="358" spans="1:27" ht="16.2" thickBot="1">
      <c r="A358" s="95"/>
      <c r="B358" s="95"/>
      <c r="C358" s="14"/>
      <c r="D358" s="14"/>
      <c r="E358" s="14"/>
      <c r="F358" s="14"/>
      <c r="G358" s="14"/>
      <c r="H358" s="14"/>
      <c r="I358" s="14"/>
      <c r="J358" s="14"/>
      <c r="K358" s="14"/>
      <c r="L358" s="123"/>
      <c r="M358" s="53"/>
      <c r="N358" s="14"/>
      <c r="O358" s="14"/>
      <c r="P358" s="14"/>
      <c r="Q358" s="14"/>
      <c r="R358" s="14"/>
      <c r="S358" s="14"/>
      <c r="W358" s="176" t="s">
        <v>90</v>
      </c>
      <c r="X358" s="341">
        <v>5.72</v>
      </c>
      <c r="Y358" s="337">
        <v>0.4</v>
      </c>
      <c r="Z358" s="116">
        <f t="shared" si="27"/>
        <v>-5.3199999999999994</v>
      </c>
      <c r="AA358" s="270">
        <f t="shared" si="28"/>
        <v>-0.93006993006993</v>
      </c>
    </row>
    <row r="359" spans="1:27" ht="16.2" thickBot="1">
      <c r="A359" s="95"/>
      <c r="B359" s="95"/>
      <c r="C359" s="14"/>
      <c r="D359" s="14"/>
      <c r="E359" s="14"/>
      <c r="F359" s="14"/>
      <c r="G359" s="14"/>
      <c r="H359" s="14"/>
      <c r="I359" s="14"/>
      <c r="J359" s="14"/>
      <c r="K359" s="14"/>
      <c r="L359" s="126"/>
      <c r="M359" s="53"/>
      <c r="N359" s="14"/>
      <c r="O359" s="14"/>
      <c r="P359" s="14"/>
      <c r="Q359" s="14"/>
      <c r="R359" s="14"/>
      <c r="S359" s="14"/>
      <c r="W359" s="176" t="s">
        <v>91</v>
      </c>
      <c r="X359" s="342" t="s">
        <v>98</v>
      </c>
      <c r="Y359" s="338" t="s">
        <v>98</v>
      </c>
      <c r="Z359" s="116">
        <f t="shared" si="27"/>
        <v>0</v>
      </c>
      <c r="AA359" s="270" t="e">
        <f t="shared" si="28"/>
        <v>#DIV/0!</v>
      </c>
    </row>
    <row r="360" spans="1:27" ht="16.2" thickBot="1">
      <c r="A360" s="95"/>
      <c r="B360" s="95"/>
      <c r="C360" s="14"/>
      <c r="D360" s="14"/>
      <c r="E360" s="14"/>
      <c r="F360" s="14"/>
      <c r="G360" s="14"/>
      <c r="H360" s="14"/>
      <c r="I360" s="14"/>
      <c r="J360" s="14"/>
      <c r="K360" s="14"/>
      <c r="L360" s="126"/>
      <c r="M360" s="53"/>
      <c r="N360" s="14"/>
      <c r="O360" s="14"/>
      <c r="P360" s="14"/>
      <c r="Q360" s="14"/>
      <c r="R360" s="14"/>
      <c r="S360" s="14"/>
      <c r="W360" s="176" t="s">
        <v>92</v>
      </c>
      <c r="X360" s="341">
        <v>303.7</v>
      </c>
      <c r="Y360" s="337">
        <v>66.099999999999994</v>
      </c>
      <c r="Z360" s="116">
        <f t="shared" si="27"/>
        <v>-237.6</v>
      </c>
      <c r="AA360" s="270">
        <f t="shared" si="28"/>
        <v>-0.78235100428054005</v>
      </c>
    </row>
    <row r="361" spans="1:27" ht="15.6" thickBot="1">
      <c r="A361" s="95"/>
      <c r="B361" s="95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W361" s="176" t="s">
        <v>93</v>
      </c>
      <c r="X361" s="342" t="s">
        <v>98</v>
      </c>
      <c r="Y361" s="338" t="s">
        <v>98</v>
      </c>
      <c r="Z361" s="116">
        <f t="shared" si="27"/>
        <v>0</v>
      </c>
      <c r="AA361" s="270" t="e">
        <f t="shared" si="28"/>
        <v>#DIV/0!</v>
      </c>
    </row>
    <row r="362" spans="1:27" ht="16.2" thickBot="1">
      <c r="A362" s="95"/>
      <c r="B362" s="95"/>
      <c r="C362" s="14"/>
      <c r="D362" s="14"/>
      <c r="E362" s="14"/>
      <c r="F362" s="14"/>
      <c r="G362" s="14"/>
      <c r="H362" s="14"/>
      <c r="I362" s="14"/>
      <c r="J362" s="14"/>
      <c r="K362" s="14"/>
      <c r="L362" s="123"/>
      <c r="M362" s="14"/>
      <c r="N362" s="14"/>
      <c r="O362" s="14"/>
      <c r="P362" s="14"/>
      <c r="Q362" s="14"/>
      <c r="R362" s="14"/>
      <c r="S362" s="14"/>
      <c r="W362" s="176" t="s">
        <v>94</v>
      </c>
      <c r="X362" s="341">
        <v>58004.56</v>
      </c>
      <c r="Y362" s="337">
        <v>61522.18</v>
      </c>
      <c r="Z362" s="116">
        <f t="shared" si="27"/>
        <v>3517.6200000000026</v>
      </c>
      <c r="AA362" s="270">
        <f t="shared" si="28"/>
        <v>6.0643852828122527E-2</v>
      </c>
    </row>
    <row r="363" spans="1:27" ht="15.6" thickBot="1">
      <c r="A363" s="95"/>
      <c r="B363" s="95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W363" s="176" t="s">
        <v>95</v>
      </c>
      <c r="X363" s="342" t="s">
        <v>98</v>
      </c>
      <c r="Y363" s="338" t="s">
        <v>98</v>
      </c>
      <c r="Z363" s="116">
        <f t="shared" si="27"/>
        <v>0</v>
      </c>
      <c r="AA363" s="270" t="e">
        <f t="shared" si="28"/>
        <v>#DIV/0!</v>
      </c>
    </row>
    <row r="364" spans="1:27" ht="15.6" thickBot="1">
      <c r="A364" s="95"/>
      <c r="B364" s="95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W364" s="176" t="s">
        <v>96</v>
      </c>
      <c r="X364" s="342" t="s">
        <v>98</v>
      </c>
      <c r="Y364" s="338" t="s">
        <v>98</v>
      </c>
      <c r="Z364" s="116">
        <f t="shared" si="27"/>
        <v>0</v>
      </c>
      <c r="AA364" s="270" t="e">
        <f t="shared" si="28"/>
        <v>#DIV/0!</v>
      </c>
    </row>
    <row r="365" spans="1:27" ht="15.6" thickBot="1">
      <c r="A365" s="95"/>
      <c r="B365" s="95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W365" s="176" t="s">
        <v>97</v>
      </c>
      <c r="X365" s="342" t="s">
        <v>98</v>
      </c>
      <c r="Y365" s="338" t="s">
        <v>98</v>
      </c>
      <c r="Z365" s="116">
        <f t="shared" si="27"/>
        <v>0</v>
      </c>
      <c r="AA365" s="270" t="e">
        <f>Z365/X365</f>
        <v>#DIV/0!</v>
      </c>
    </row>
    <row r="366" spans="1:27" ht="15.6" thickBot="1">
      <c r="A366" s="96"/>
      <c r="B366" s="93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W366" s="163"/>
      <c r="X366" s="343">
        <v>965601.65</v>
      </c>
      <c r="Y366" s="339">
        <v>982604.16</v>
      </c>
      <c r="Z366" s="116"/>
      <c r="AA366" s="270"/>
    </row>
    <row r="367" spans="1:27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</row>
    <row r="368" spans="1:27" ht="15.6">
      <c r="A368" s="70"/>
      <c r="B368" s="70"/>
      <c r="C368" s="25" t="s">
        <v>18</v>
      </c>
      <c r="D368" s="127" t="s">
        <v>18</v>
      </c>
      <c r="E368" s="25" t="s">
        <v>18</v>
      </c>
      <c r="F368" s="127" t="s">
        <v>18</v>
      </c>
      <c r="G368" s="25" t="s">
        <v>18</v>
      </c>
      <c r="H368" s="128" t="s">
        <v>18</v>
      </c>
      <c r="I368" s="37" t="s">
        <v>18</v>
      </c>
      <c r="J368" s="127" t="s">
        <v>18</v>
      </c>
      <c r="K368" s="25" t="s">
        <v>18</v>
      </c>
      <c r="L368" s="127" t="s">
        <v>18</v>
      </c>
      <c r="M368" s="25" t="s">
        <v>18</v>
      </c>
      <c r="N368" s="25" t="s">
        <v>29</v>
      </c>
      <c r="O368" s="49" t="s">
        <v>18</v>
      </c>
      <c r="P368" s="25" t="s">
        <v>29</v>
      </c>
      <c r="Q368" s="66" t="s">
        <v>18</v>
      </c>
      <c r="R368" s="25" t="s">
        <v>29</v>
      </c>
      <c r="S368" s="66" t="s">
        <v>18</v>
      </c>
      <c r="T368" s="66" t="s">
        <v>18</v>
      </c>
      <c r="U368" s="66" t="s">
        <v>18</v>
      </c>
      <c r="V368" s="66" t="s">
        <v>18</v>
      </c>
      <c r="W368" s="66"/>
      <c r="X368" s="66" t="s">
        <v>18</v>
      </c>
      <c r="Y368" s="66" t="s">
        <v>18</v>
      </c>
      <c r="Z368" s="66" t="s">
        <v>29</v>
      </c>
      <c r="AA368" s="265" t="s">
        <v>53</v>
      </c>
    </row>
    <row r="369" spans="1:27" ht="15.6">
      <c r="A369" s="97" t="s">
        <v>0</v>
      </c>
      <c r="B369" s="97" t="s">
        <v>14</v>
      </c>
      <c r="C369" s="25" t="s">
        <v>15</v>
      </c>
      <c r="D369" s="5" t="s">
        <v>15</v>
      </c>
      <c r="E369" s="25" t="s">
        <v>15</v>
      </c>
      <c r="F369" s="5" t="s">
        <v>15</v>
      </c>
      <c r="G369" s="25" t="s">
        <v>15</v>
      </c>
      <c r="H369" s="6" t="s">
        <v>15</v>
      </c>
      <c r="I369" s="37" t="s">
        <v>15</v>
      </c>
      <c r="J369" s="5" t="s">
        <v>15</v>
      </c>
      <c r="K369" s="25" t="s">
        <v>15</v>
      </c>
      <c r="L369" s="5" t="s">
        <v>15</v>
      </c>
      <c r="M369" s="25" t="s">
        <v>15</v>
      </c>
      <c r="N369" s="25" t="s">
        <v>30</v>
      </c>
      <c r="O369" s="49" t="s">
        <v>15</v>
      </c>
      <c r="P369" s="25" t="s">
        <v>30</v>
      </c>
      <c r="Q369" s="66" t="s">
        <v>15</v>
      </c>
      <c r="R369" s="25" t="s">
        <v>30</v>
      </c>
      <c r="S369" s="66" t="s">
        <v>15</v>
      </c>
      <c r="T369" s="66" t="s">
        <v>15</v>
      </c>
      <c r="U369" s="66" t="s">
        <v>15</v>
      </c>
      <c r="V369" s="66" t="s">
        <v>15</v>
      </c>
      <c r="W369" s="66"/>
      <c r="X369" s="66" t="s">
        <v>15</v>
      </c>
      <c r="Y369" s="66" t="s">
        <v>15</v>
      </c>
      <c r="Z369" s="66" t="s">
        <v>30</v>
      </c>
      <c r="AA369" s="265" t="s">
        <v>54</v>
      </c>
    </row>
    <row r="370" spans="1:27" ht="15.6">
      <c r="A370" s="97" t="s">
        <v>1</v>
      </c>
      <c r="B370" s="97" t="s">
        <v>15</v>
      </c>
      <c r="C370" s="25" t="s">
        <v>19</v>
      </c>
      <c r="D370" s="5" t="s">
        <v>22</v>
      </c>
      <c r="E370" s="25" t="s">
        <v>23</v>
      </c>
      <c r="F370" s="5" t="s">
        <v>24</v>
      </c>
      <c r="G370" s="25" t="s">
        <v>25</v>
      </c>
      <c r="H370" s="6" t="s">
        <v>26</v>
      </c>
      <c r="I370" s="37" t="s">
        <v>27</v>
      </c>
      <c r="J370" s="5" t="s">
        <v>28</v>
      </c>
      <c r="K370" s="25">
        <v>2001</v>
      </c>
      <c r="L370" s="5">
        <v>2002</v>
      </c>
      <c r="M370" s="25">
        <v>2003</v>
      </c>
      <c r="N370" s="25" t="s">
        <v>31</v>
      </c>
      <c r="O370" s="50">
        <v>2004</v>
      </c>
      <c r="P370" s="47" t="s">
        <v>32</v>
      </c>
      <c r="Q370" s="67">
        <v>2005</v>
      </c>
      <c r="R370" s="47" t="s">
        <v>34</v>
      </c>
      <c r="S370" s="67">
        <v>2006</v>
      </c>
      <c r="T370" s="67">
        <v>2007</v>
      </c>
      <c r="U370" s="66">
        <v>2008</v>
      </c>
      <c r="V370" s="66">
        <v>2009</v>
      </c>
      <c r="W370" s="66"/>
      <c r="X370" s="66">
        <v>2020</v>
      </c>
      <c r="Y370" s="66">
        <v>2021</v>
      </c>
      <c r="Z370" s="25" t="s">
        <v>112</v>
      </c>
      <c r="AA370" s="266"/>
    </row>
    <row r="371" spans="1:27">
      <c r="A371" s="96"/>
      <c r="B371" s="93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W371" s="163"/>
      <c r="X371" s="114"/>
      <c r="Y371" s="109"/>
      <c r="Z371" s="116"/>
      <c r="AA371" s="270"/>
    </row>
    <row r="372" spans="1:27">
      <c r="A372" s="96"/>
      <c r="B372" s="93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W372" s="163"/>
      <c r="X372" s="114"/>
      <c r="Y372" s="109"/>
      <c r="Z372" s="116"/>
      <c r="AA372" s="270"/>
    </row>
    <row r="373" spans="1:27" ht="15.6" thickBot="1">
      <c r="A373" s="160" t="s">
        <v>110</v>
      </c>
      <c r="B373" s="160" t="s">
        <v>117</v>
      </c>
      <c r="C373" s="27">
        <v>441299.75</v>
      </c>
      <c r="D373" s="19">
        <v>481588.36</v>
      </c>
      <c r="E373" s="27">
        <v>580114.5</v>
      </c>
      <c r="F373" s="19">
        <v>643960.16</v>
      </c>
      <c r="G373" s="27">
        <v>659011.56000000006</v>
      </c>
      <c r="H373" s="19">
        <v>721835.9</v>
      </c>
      <c r="I373" s="39">
        <v>715902.44</v>
      </c>
      <c r="J373" s="20">
        <v>736298.44</v>
      </c>
      <c r="K373" s="39">
        <v>742017.35</v>
      </c>
      <c r="L373" s="20">
        <v>758828.07</v>
      </c>
      <c r="M373" s="39">
        <v>635702.14</v>
      </c>
      <c r="N373" s="29">
        <f>SUM(M373-L373)</f>
        <v>-123125.92999999993</v>
      </c>
      <c r="O373" s="52">
        <v>757306.06</v>
      </c>
      <c r="P373" s="29">
        <f>SUM(O373-M373)</f>
        <v>121603.92000000004</v>
      </c>
      <c r="Q373" s="69">
        <v>850164.3</v>
      </c>
      <c r="R373" s="29">
        <f>SUM(Q373-O373)</f>
        <v>92858.239999999991</v>
      </c>
      <c r="S373" s="98">
        <v>706165.17</v>
      </c>
      <c r="T373" s="98">
        <v>731241.53</v>
      </c>
      <c r="U373" s="98">
        <v>716657.5</v>
      </c>
      <c r="V373" s="98">
        <v>637225.09</v>
      </c>
      <c r="W373" s="163"/>
      <c r="X373" s="351">
        <v>955872.03</v>
      </c>
      <c r="Y373" s="347">
        <v>1075136.23</v>
      </c>
      <c r="Z373" s="116"/>
      <c r="AA373" s="270"/>
    </row>
    <row r="374" spans="1:27" ht="15.6" thickBot="1">
      <c r="A374" s="95"/>
      <c r="B374" s="95"/>
      <c r="C374" s="30"/>
      <c r="D374" s="15"/>
      <c r="E374" s="30"/>
      <c r="F374" s="15"/>
      <c r="G374" s="30"/>
      <c r="H374" s="15"/>
      <c r="I374" s="42"/>
      <c r="J374" s="16"/>
      <c r="K374" s="42"/>
      <c r="L374" s="16"/>
      <c r="M374" s="42"/>
      <c r="N374" s="28"/>
      <c r="O374" s="53"/>
      <c r="P374" s="28"/>
      <c r="Q374" s="46"/>
      <c r="R374" s="28"/>
      <c r="S374" s="98"/>
      <c r="T374" s="98"/>
      <c r="U374" s="98"/>
      <c r="V374" s="98"/>
      <c r="W374" s="176" t="s">
        <v>75</v>
      </c>
      <c r="X374" s="348">
        <v>194125.3</v>
      </c>
      <c r="Y374" s="344">
        <v>193912.07</v>
      </c>
      <c r="Z374" s="116">
        <f>IF(Y374=0,"",Y374-X374)</f>
        <v>-213.22999999998137</v>
      </c>
      <c r="AA374" s="270">
        <f>Z374/X374</f>
        <v>-1.0984142716069538E-3</v>
      </c>
    </row>
    <row r="375" spans="1:27" ht="15.6" thickBot="1">
      <c r="A375" s="95"/>
      <c r="B375" s="95"/>
      <c r="C375" s="28"/>
      <c r="D375" s="17"/>
      <c r="E375" s="28"/>
      <c r="F375" s="17"/>
      <c r="G375" s="28"/>
      <c r="H375" s="17"/>
      <c r="I375" s="40"/>
      <c r="J375" s="18"/>
      <c r="K375" s="40"/>
      <c r="L375" s="18"/>
      <c r="M375" s="40"/>
      <c r="N375" s="28"/>
      <c r="O375" s="53"/>
      <c r="Q375" s="46"/>
      <c r="R375" s="33"/>
      <c r="S375" s="98"/>
      <c r="T375" s="98"/>
      <c r="U375" s="98"/>
      <c r="V375" s="98"/>
      <c r="W375" s="176" t="s">
        <v>76</v>
      </c>
      <c r="X375" s="349">
        <v>8997.23</v>
      </c>
      <c r="Y375" s="345">
        <v>8998.5499999999993</v>
      </c>
      <c r="Z375" s="116">
        <f t="shared" ref="Z375:Z396" si="30">IF(Y375=0,"",Y375-X375)</f>
        <v>1.319999999999709</v>
      </c>
      <c r="AA375" s="270">
        <f t="shared" ref="AA375:AA395" si="31">Z375/X375</f>
        <v>1.4671182130496932E-4</v>
      </c>
    </row>
    <row r="376" spans="1:27" ht="15.6" thickBot="1">
      <c r="A376" s="95"/>
      <c r="B376" s="95"/>
      <c r="C376" s="29">
        <v>491739.48</v>
      </c>
      <c r="D376" s="22">
        <v>528277.78</v>
      </c>
      <c r="E376" s="29">
        <v>491155.34</v>
      </c>
      <c r="F376" s="22">
        <v>465802.81</v>
      </c>
      <c r="G376" s="29">
        <v>552623.84</v>
      </c>
      <c r="H376" s="22">
        <v>569036.79</v>
      </c>
      <c r="I376" s="41">
        <v>649013.87</v>
      </c>
      <c r="J376" s="23">
        <v>655738.86</v>
      </c>
      <c r="K376" s="41">
        <v>595933.94999999995</v>
      </c>
      <c r="L376" s="23">
        <v>726027.09</v>
      </c>
      <c r="M376" s="41">
        <v>709498.81</v>
      </c>
      <c r="N376" s="29">
        <f>SUM(M376-L376)</f>
        <v>-16528.279999999912</v>
      </c>
      <c r="O376" s="52">
        <v>722467.96</v>
      </c>
      <c r="P376" s="29">
        <f>SUM(O376-M376)</f>
        <v>12969.149999999907</v>
      </c>
      <c r="Q376" s="69">
        <v>724696.46</v>
      </c>
      <c r="R376" s="29">
        <f>SUM(Q376-O376)</f>
        <v>2228.5</v>
      </c>
      <c r="S376" s="98">
        <v>769852.72</v>
      </c>
      <c r="T376" s="98">
        <v>690308.61</v>
      </c>
      <c r="U376" s="98">
        <v>782954.92</v>
      </c>
      <c r="V376" s="98">
        <v>710080.13</v>
      </c>
      <c r="W376" s="176" t="s">
        <v>77</v>
      </c>
      <c r="X376" s="349">
        <v>181611.49</v>
      </c>
      <c r="Y376" s="345">
        <v>234059.22</v>
      </c>
      <c r="Z376" s="116">
        <f t="shared" si="30"/>
        <v>52447.73000000001</v>
      </c>
      <c r="AA376" s="270">
        <f t="shared" si="31"/>
        <v>0.28879081384112876</v>
      </c>
    </row>
    <row r="377" spans="1:27" ht="15.6" thickBot="1">
      <c r="A377" s="95"/>
      <c r="B377" s="95"/>
      <c r="C377" s="28"/>
      <c r="D377" s="17"/>
      <c r="E377" s="28"/>
      <c r="F377" s="17"/>
      <c r="G377" s="28"/>
      <c r="H377" s="17"/>
      <c r="I377" s="40"/>
      <c r="J377" s="18"/>
      <c r="K377" s="40"/>
      <c r="L377" s="18"/>
      <c r="M377" s="40"/>
      <c r="N377" s="28"/>
      <c r="O377" s="53"/>
      <c r="Q377" s="46"/>
      <c r="R377" s="33"/>
      <c r="S377" s="98"/>
      <c r="T377" s="98"/>
      <c r="U377" s="98"/>
      <c r="V377" s="98"/>
      <c r="W377" s="176" t="s">
        <v>78</v>
      </c>
      <c r="X377" s="349">
        <v>34457.599999999999</v>
      </c>
      <c r="Y377" s="345">
        <v>36126.07</v>
      </c>
      <c r="Z377" s="116">
        <f t="shared" si="30"/>
        <v>1668.4700000000012</v>
      </c>
      <c r="AA377" s="270">
        <f t="shared" si="31"/>
        <v>4.8420957930906422E-2</v>
      </c>
    </row>
    <row r="378" spans="1:27" ht="15.6" thickBot="1">
      <c r="A378" s="95"/>
      <c r="B378" s="95"/>
      <c r="C378" s="29">
        <v>461143.84</v>
      </c>
      <c r="D378" s="22">
        <v>489097.83</v>
      </c>
      <c r="E378" s="29">
        <v>478093.65</v>
      </c>
      <c r="F378" s="22">
        <v>654813.54</v>
      </c>
      <c r="G378" s="29">
        <v>594819.5</v>
      </c>
      <c r="H378" s="22">
        <v>619101.64</v>
      </c>
      <c r="I378" s="41">
        <v>625441.47</v>
      </c>
      <c r="J378" s="23">
        <v>637361.72</v>
      </c>
      <c r="K378" s="41">
        <v>681985.61</v>
      </c>
      <c r="L378" s="23">
        <v>491292.3</v>
      </c>
      <c r="M378" s="41">
        <v>639140.59</v>
      </c>
      <c r="N378" s="29">
        <f>SUM(M378-L378)</f>
        <v>147848.28999999998</v>
      </c>
      <c r="O378" s="52">
        <v>667222.13</v>
      </c>
      <c r="P378" s="29">
        <f>SUM(O378-M378)</f>
        <v>28081.540000000037</v>
      </c>
      <c r="Q378" s="69">
        <v>735294.57</v>
      </c>
      <c r="R378" s="29">
        <f>SUM(Q378-O378)</f>
        <v>68072.439999999944</v>
      </c>
      <c r="S378" s="98">
        <v>820513.52</v>
      </c>
      <c r="T378" s="98">
        <v>722624.71</v>
      </c>
      <c r="U378" s="98">
        <v>693548.89</v>
      </c>
      <c r="V378" s="98">
        <v>645644.15</v>
      </c>
      <c r="W378" s="176" t="s">
        <v>79</v>
      </c>
      <c r="X378" s="349">
        <v>191917.87</v>
      </c>
      <c r="Y378" s="345">
        <v>228916.12</v>
      </c>
      <c r="Z378" s="116">
        <f t="shared" si="30"/>
        <v>36998.25</v>
      </c>
      <c r="AA378" s="270">
        <f t="shared" si="31"/>
        <v>0.19278168312309843</v>
      </c>
    </row>
    <row r="379" spans="1:27" ht="16.2" thickBot="1">
      <c r="A379" s="95"/>
      <c r="B379" s="95"/>
      <c r="C379" s="31" t="s">
        <v>20</v>
      </c>
      <c r="D379" s="7" t="s">
        <v>20</v>
      </c>
      <c r="E379" s="31" t="s">
        <v>20</v>
      </c>
      <c r="F379" s="7" t="s">
        <v>20</v>
      </c>
      <c r="G379" s="31" t="s">
        <v>20</v>
      </c>
      <c r="H379" s="7" t="s">
        <v>20</v>
      </c>
      <c r="I379" s="31" t="s">
        <v>20</v>
      </c>
      <c r="J379" s="7" t="s">
        <v>20</v>
      </c>
      <c r="K379" s="31" t="s">
        <v>20</v>
      </c>
      <c r="L379" s="7" t="s">
        <v>20</v>
      </c>
      <c r="M379" s="31" t="s">
        <v>20</v>
      </c>
      <c r="N379" s="31" t="s">
        <v>20</v>
      </c>
      <c r="O379" s="31" t="s">
        <v>20</v>
      </c>
      <c r="P379" s="64" t="s">
        <v>33</v>
      </c>
      <c r="Q379" s="31" t="s">
        <v>20</v>
      </c>
      <c r="R379" s="64" t="s">
        <v>33</v>
      </c>
      <c r="S379" s="31" t="s">
        <v>20</v>
      </c>
      <c r="T379" s="101"/>
      <c r="U379" s="101"/>
      <c r="V379" s="102"/>
      <c r="W379" s="176" t="s">
        <v>80</v>
      </c>
      <c r="X379" s="349">
        <v>456.44</v>
      </c>
      <c r="Y379" s="345">
        <v>3091.79</v>
      </c>
      <c r="Z379" s="116">
        <f t="shared" si="30"/>
        <v>2635.35</v>
      </c>
      <c r="AA379" s="270">
        <f t="shared" si="31"/>
        <v>5.7737051967399875</v>
      </c>
    </row>
    <row r="380" spans="1:27" ht="15.6" thickBot="1">
      <c r="A380" s="95"/>
      <c r="B380" s="95"/>
      <c r="C380" s="28">
        <f t="shared" ref="C380:V380" si="32">SUM(C126:C378)</f>
        <v>93443245.269999996</v>
      </c>
      <c r="D380" s="2">
        <f t="shared" si="32"/>
        <v>103695203.17999998</v>
      </c>
      <c r="E380" s="28">
        <f t="shared" si="32"/>
        <v>108814112.07000001</v>
      </c>
      <c r="F380" s="2">
        <f t="shared" si="32"/>
        <v>120514597.41000001</v>
      </c>
      <c r="G380" s="28">
        <f t="shared" si="32"/>
        <v>123664391.64000002</v>
      </c>
      <c r="H380" s="2">
        <f t="shared" si="32"/>
        <v>132680278.69999999</v>
      </c>
      <c r="I380" s="28">
        <f t="shared" si="32"/>
        <v>139379289.46000001</v>
      </c>
      <c r="J380" s="2">
        <f t="shared" si="32"/>
        <v>147430979.94</v>
      </c>
      <c r="K380" s="28">
        <f t="shared" si="32"/>
        <v>142679977.78</v>
      </c>
      <c r="L380" s="2">
        <f t="shared" si="32"/>
        <v>148212449.56000003</v>
      </c>
      <c r="M380" s="28">
        <f t="shared" si="32"/>
        <v>145104621.36000004</v>
      </c>
      <c r="N380" s="28">
        <f t="shared" si="32"/>
        <v>-3107866.1999999941</v>
      </c>
      <c r="O380" s="62">
        <f t="shared" si="32"/>
        <v>155027473.86000001</v>
      </c>
      <c r="P380" s="63">
        <f t="shared" si="32"/>
        <v>9922814.5</v>
      </c>
      <c r="Q380" s="63">
        <f t="shared" si="32"/>
        <v>162631314.69592944</v>
      </c>
      <c r="R380" s="63">
        <f t="shared" si="32"/>
        <v>7603802.1699999981</v>
      </c>
      <c r="S380" s="63">
        <f t="shared" si="32"/>
        <v>163056409.6893799</v>
      </c>
      <c r="T380" s="63">
        <f t="shared" si="32"/>
        <v>158208707.96356627</v>
      </c>
      <c r="U380" s="63">
        <f t="shared" si="32"/>
        <v>159809758.52331626</v>
      </c>
      <c r="V380" s="63">
        <f t="shared" si="32"/>
        <v>144881794.59166721</v>
      </c>
      <c r="W380" s="176" t="s">
        <v>81</v>
      </c>
      <c r="X380" s="349">
        <v>5547.58</v>
      </c>
      <c r="Y380" s="345">
        <v>6673.43</v>
      </c>
      <c r="Z380" s="116">
        <f t="shared" si="30"/>
        <v>1125.8500000000004</v>
      </c>
      <c r="AA380" s="270">
        <f t="shared" si="31"/>
        <v>0.20294434690441604</v>
      </c>
    </row>
    <row r="381" spans="1:27" ht="15.6" thickBot="1">
      <c r="A381" s="95"/>
      <c r="B381" s="95"/>
      <c r="C381" s="32"/>
      <c r="D381" s="8"/>
      <c r="E381" s="32"/>
      <c r="F381" s="8"/>
      <c r="G381" s="32"/>
      <c r="H381" s="8"/>
      <c r="I381" s="32"/>
      <c r="J381" s="8"/>
      <c r="K381" s="32"/>
      <c r="L381" s="8"/>
      <c r="M381" s="44"/>
      <c r="N381" s="44"/>
      <c r="Q381" s="74">
        <f>(Q380)/(O380)-1</f>
        <v>4.9048343797410965E-2</v>
      </c>
      <c r="S381" s="74">
        <f>(S380)/(Q380)-1</f>
        <v>2.6138569576545923E-3</v>
      </c>
      <c r="T381" s="74">
        <f>(T380)/(S380)-1</f>
        <v>-2.9730212599728079E-2</v>
      </c>
      <c r="U381" s="74">
        <f>(U380)/(T380)-1</f>
        <v>1.0119863693714537E-2</v>
      </c>
      <c r="V381" s="74">
        <f>(V380)/(U380)-1</f>
        <v>-9.3410840924780358E-2</v>
      </c>
      <c r="W381" s="176" t="s">
        <v>82</v>
      </c>
      <c r="X381" s="349">
        <v>-214.22</v>
      </c>
      <c r="Y381" s="345">
        <v>215.45</v>
      </c>
      <c r="Z381" s="116">
        <f t="shared" si="30"/>
        <v>429.66999999999996</v>
      </c>
      <c r="AA381" s="270">
        <f t="shared" si="31"/>
        <v>-2.005741760806647</v>
      </c>
    </row>
    <row r="382" spans="1:27" ht="15.6" thickBot="1">
      <c r="A382" s="95"/>
      <c r="B382" s="95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05"/>
      <c r="N382" s="105"/>
      <c r="O382" s="14"/>
      <c r="P382" s="14"/>
      <c r="Q382" s="74"/>
      <c r="R382" s="14"/>
      <c r="S382" s="74"/>
      <c r="T382" s="74"/>
      <c r="U382" s="74"/>
      <c r="V382" s="74"/>
      <c r="W382" s="176" t="s">
        <v>83</v>
      </c>
      <c r="X382" s="349">
        <v>2297.7600000000002</v>
      </c>
      <c r="Y382" s="345">
        <v>17103.29</v>
      </c>
      <c r="Z382" s="116">
        <f t="shared" si="30"/>
        <v>14805.53</v>
      </c>
      <c r="AA382" s="270">
        <f t="shared" si="31"/>
        <v>6.4434623285286534</v>
      </c>
    </row>
    <row r="383" spans="1:27" ht="15.6" thickBot="1">
      <c r="A383" s="95"/>
      <c r="B383" s="95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W383" s="176" t="s">
        <v>84</v>
      </c>
      <c r="X383" s="349">
        <v>236.02</v>
      </c>
      <c r="Y383" s="345">
        <v>270.60000000000002</v>
      </c>
      <c r="Z383" s="116">
        <f t="shared" si="30"/>
        <v>34.580000000000013</v>
      </c>
      <c r="AA383" s="270">
        <f t="shared" si="31"/>
        <v>0.14651300737225664</v>
      </c>
    </row>
    <row r="384" spans="1:27" ht="16.2" thickBot="1">
      <c r="A384" s="95"/>
      <c r="B384" s="95"/>
      <c r="C384" s="14"/>
      <c r="D384" s="14"/>
      <c r="E384" s="14"/>
      <c r="F384" s="14"/>
      <c r="G384" s="14"/>
      <c r="H384" s="14"/>
      <c r="I384" s="14"/>
      <c r="J384" s="14"/>
      <c r="K384" s="14"/>
      <c r="L384" s="122"/>
      <c r="M384" s="17"/>
      <c r="N384" s="14"/>
      <c r="O384" s="14"/>
      <c r="P384" s="14"/>
      <c r="Q384" s="14"/>
      <c r="R384" s="14"/>
      <c r="S384" s="14"/>
      <c r="W384" s="176" t="s">
        <v>85</v>
      </c>
      <c r="X384" s="349">
        <v>73.400000000000006</v>
      </c>
      <c r="Y384" s="345">
        <v>4.9000000000000004</v>
      </c>
      <c r="Z384" s="116">
        <f t="shared" si="30"/>
        <v>-68.5</v>
      </c>
      <c r="AA384" s="270">
        <f t="shared" si="31"/>
        <v>-0.93324250681198906</v>
      </c>
    </row>
    <row r="385" spans="1:27" ht="16.2" thickBot="1">
      <c r="A385" s="95"/>
      <c r="B385" s="95"/>
      <c r="C385" s="14"/>
      <c r="D385" s="14"/>
      <c r="E385" s="14"/>
      <c r="F385" s="14"/>
      <c r="G385" s="14"/>
      <c r="H385" s="14"/>
      <c r="I385" s="14"/>
      <c r="J385" s="14"/>
      <c r="K385" s="14"/>
      <c r="L385" s="123"/>
      <c r="M385" s="124"/>
      <c r="N385" s="14"/>
      <c r="O385" s="14"/>
      <c r="P385" s="14"/>
      <c r="Q385" s="14"/>
      <c r="R385" s="14"/>
      <c r="S385" s="14"/>
      <c r="W385" s="176" t="s">
        <v>86</v>
      </c>
      <c r="X385" s="349">
        <v>4163.3599999999997</v>
      </c>
      <c r="Y385" s="345">
        <v>4378.57</v>
      </c>
      <c r="Z385" s="116">
        <f t="shared" si="30"/>
        <v>215.21000000000004</v>
      </c>
      <c r="AA385" s="270">
        <f t="shared" si="31"/>
        <v>5.1691422312747412E-2</v>
      </c>
    </row>
    <row r="386" spans="1:27" ht="16.2" thickBot="1">
      <c r="A386" s="95"/>
      <c r="B386" s="95"/>
      <c r="C386" s="14"/>
      <c r="D386" s="14"/>
      <c r="E386" s="14"/>
      <c r="F386" s="14"/>
      <c r="G386" s="14"/>
      <c r="H386" s="14"/>
      <c r="I386" s="14"/>
      <c r="J386" s="14"/>
      <c r="K386" s="14"/>
      <c r="L386" s="123"/>
      <c r="M386" s="53"/>
      <c r="N386" s="14"/>
      <c r="O386" s="14"/>
      <c r="P386" s="14"/>
      <c r="Q386" s="14"/>
      <c r="R386" s="14"/>
      <c r="S386" s="14"/>
      <c r="W386" s="176" t="s">
        <v>87</v>
      </c>
      <c r="X386" s="349">
        <v>261686.66</v>
      </c>
      <c r="Y386" s="345">
        <v>261345.42</v>
      </c>
      <c r="Z386" s="116">
        <f t="shared" si="30"/>
        <v>-341.23999999999069</v>
      </c>
      <c r="AA386" s="270">
        <f t="shared" si="31"/>
        <v>-1.3040022750872768E-3</v>
      </c>
    </row>
    <row r="387" spans="1:27" ht="16.2" thickBot="1">
      <c r="A387" s="95"/>
      <c r="B387" s="95"/>
      <c r="C387" s="14"/>
      <c r="D387" s="14"/>
      <c r="E387" s="14"/>
      <c r="F387" s="14"/>
      <c r="G387" s="14"/>
      <c r="H387" s="14"/>
      <c r="I387" s="14"/>
      <c r="J387" s="14"/>
      <c r="K387" s="14"/>
      <c r="L387" s="123"/>
      <c r="M387" s="124"/>
      <c r="N387" s="14"/>
      <c r="O387" s="14"/>
      <c r="P387" s="14"/>
      <c r="Q387" s="125"/>
      <c r="R387" s="14"/>
      <c r="S387" s="14"/>
      <c r="W387" s="176" t="s">
        <v>88</v>
      </c>
      <c r="X387" s="349">
        <v>10812.69</v>
      </c>
      <c r="Y387" s="345">
        <v>13982.57</v>
      </c>
      <c r="Z387" s="116">
        <f t="shared" si="30"/>
        <v>3169.8799999999992</v>
      </c>
      <c r="AA387" s="270">
        <f t="shared" si="31"/>
        <v>0.29316294095178896</v>
      </c>
    </row>
    <row r="388" spans="1:27" ht="16.2" thickBot="1">
      <c r="A388" s="95"/>
      <c r="B388" s="95"/>
      <c r="C388" s="14"/>
      <c r="D388" s="14"/>
      <c r="E388" s="14"/>
      <c r="F388" s="14"/>
      <c r="G388" s="14"/>
      <c r="H388" s="14"/>
      <c r="I388" s="14"/>
      <c r="J388" s="14"/>
      <c r="K388" s="14"/>
      <c r="L388" s="123"/>
      <c r="M388" s="53"/>
      <c r="N388" s="14"/>
      <c r="O388" s="14"/>
      <c r="P388" s="14"/>
      <c r="Q388" s="14"/>
      <c r="R388" s="14"/>
      <c r="S388" s="14"/>
      <c r="W388" s="176" t="s">
        <v>89</v>
      </c>
      <c r="X388" s="349">
        <v>4472.1000000000004</v>
      </c>
      <c r="Y388" s="345">
        <v>10702.04</v>
      </c>
      <c r="Z388" s="116">
        <f t="shared" si="30"/>
        <v>6229.9400000000005</v>
      </c>
      <c r="AA388" s="270">
        <f t="shared" si="31"/>
        <v>1.3930681335390533</v>
      </c>
    </row>
    <row r="389" spans="1:27" ht="16.2" thickBot="1">
      <c r="A389" s="95"/>
      <c r="B389" s="95"/>
      <c r="C389" s="14"/>
      <c r="D389" s="14"/>
      <c r="E389" s="14"/>
      <c r="F389" s="14"/>
      <c r="G389" s="14"/>
      <c r="H389" s="14"/>
      <c r="I389" s="14"/>
      <c r="J389" s="14"/>
      <c r="K389" s="14"/>
      <c r="L389" s="123"/>
      <c r="M389" s="53"/>
      <c r="N389" s="14"/>
      <c r="O389" s="14"/>
      <c r="P389" s="14"/>
      <c r="Q389" s="14"/>
      <c r="R389" s="14"/>
      <c r="S389" s="14"/>
      <c r="W389" s="176" t="s">
        <v>90</v>
      </c>
      <c r="X389" s="349">
        <v>4.83</v>
      </c>
      <c r="Y389" s="346" t="s">
        <v>98</v>
      </c>
      <c r="Z389" s="116">
        <f t="shared" si="30"/>
        <v>-4.83</v>
      </c>
      <c r="AA389" s="270">
        <f t="shared" si="31"/>
        <v>-1</v>
      </c>
    </row>
    <row r="390" spans="1:27" ht="16.2" thickBot="1">
      <c r="A390" s="95"/>
      <c r="B390" s="95"/>
      <c r="C390" s="14"/>
      <c r="D390" s="14"/>
      <c r="E390" s="14"/>
      <c r="F390" s="14"/>
      <c r="G390" s="14"/>
      <c r="H390" s="14"/>
      <c r="I390" s="14"/>
      <c r="J390" s="14"/>
      <c r="K390" s="14"/>
      <c r="L390" s="126"/>
      <c r="M390" s="53"/>
      <c r="N390" s="14"/>
      <c r="O390" s="14"/>
      <c r="P390" s="14"/>
      <c r="Q390" s="14"/>
      <c r="R390" s="14"/>
      <c r="S390" s="14"/>
      <c r="W390" s="176" t="s">
        <v>91</v>
      </c>
      <c r="X390" s="350" t="s">
        <v>98</v>
      </c>
      <c r="Y390" s="346" t="s">
        <v>98</v>
      </c>
      <c r="Z390" s="116">
        <f t="shared" si="30"/>
        <v>0</v>
      </c>
      <c r="AA390" s="270" t="e">
        <f t="shared" si="31"/>
        <v>#DIV/0!</v>
      </c>
    </row>
    <row r="391" spans="1:27" ht="16.2" thickBot="1">
      <c r="A391" s="95"/>
      <c r="B391" s="95"/>
      <c r="C391" s="14"/>
      <c r="D391" s="14"/>
      <c r="E391" s="14"/>
      <c r="F391" s="14"/>
      <c r="G391" s="14"/>
      <c r="H391" s="14"/>
      <c r="I391" s="14"/>
      <c r="J391" s="14"/>
      <c r="K391" s="14"/>
      <c r="L391" s="126"/>
      <c r="M391" s="53"/>
      <c r="N391" s="14"/>
      <c r="O391" s="14"/>
      <c r="P391" s="14"/>
      <c r="Q391" s="14"/>
      <c r="R391" s="14"/>
      <c r="S391" s="14"/>
      <c r="W391" s="176" t="s">
        <v>92</v>
      </c>
      <c r="X391" s="350" t="s">
        <v>98</v>
      </c>
      <c r="Y391" s="345">
        <v>477.68</v>
      </c>
      <c r="Z391" s="116">
        <f t="shared" si="30"/>
        <v>477.68</v>
      </c>
      <c r="AA391" s="270" t="e">
        <f t="shared" si="31"/>
        <v>#DIV/0!</v>
      </c>
    </row>
    <row r="392" spans="1:27" ht="15.6" thickBot="1">
      <c r="A392" s="95"/>
      <c r="B392" s="95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W392" s="176" t="s">
        <v>93</v>
      </c>
      <c r="X392" s="350" t="s">
        <v>98</v>
      </c>
      <c r="Y392" s="346" t="s">
        <v>98</v>
      </c>
      <c r="Z392" s="116">
        <f t="shared" si="30"/>
        <v>0</v>
      </c>
      <c r="AA392" s="270" t="e">
        <f t="shared" si="31"/>
        <v>#DIV/0!</v>
      </c>
    </row>
    <row r="393" spans="1:27" ht="16.2" thickBot="1">
      <c r="A393" s="95"/>
      <c r="B393" s="95"/>
      <c r="C393" s="14"/>
      <c r="D393" s="14"/>
      <c r="E393" s="14"/>
      <c r="F393" s="14"/>
      <c r="G393" s="14"/>
      <c r="H393" s="14"/>
      <c r="I393" s="14"/>
      <c r="J393" s="14"/>
      <c r="K393" s="14"/>
      <c r="L393" s="123"/>
      <c r="M393" s="14"/>
      <c r="N393" s="14"/>
      <c r="O393" s="14"/>
      <c r="P393" s="14"/>
      <c r="Q393" s="14"/>
      <c r="R393" s="14"/>
      <c r="S393" s="14"/>
      <c r="W393" s="176" t="s">
        <v>94</v>
      </c>
      <c r="X393" s="349">
        <v>55225.919999999998</v>
      </c>
      <c r="Y393" s="345">
        <v>54878.46</v>
      </c>
      <c r="Z393" s="116">
        <f t="shared" si="30"/>
        <v>-347.45999999999913</v>
      </c>
      <c r="AA393" s="270">
        <f t="shared" si="31"/>
        <v>-6.2916108957532827E-3</v>
      </c>
    </row>
    <row r="394" spans="1:27" ht="15.6" thickBot="1">
      <c r="A394" s="95"/>
      <c r="B394" s="95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W394" s="176" t="s">
        <v>95</v>
      </c>
      <c r="X394" s="350" t="s">
        <v>98</v>
      </c>
      <c r="Y394" s="346" t="s">
        <v>98</v>
      </c>
      <c r="Z394" s="116">
        <f t="shared" si="30"/>
        <v>0</v>
      </c>
      <c r="AA394" s="270" t="e">
        <f t="shared" si="31"/>
        <v>#DIV/0!</v>
      </c>
    </row>
    <row r="395" spans="1:27" ht="15.6" thickBot="1">
      <c r="A395" s="95"/>
      <c r="B395" s="95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W395" s="176" t="s">
        <v>96</v>
      </c>
      <c r="X395" s="350" t="s">
        <v>98</v>
      </c>
      <c r="Y395" s="346" t="s">
        <v>98</v>
      </c>
      <c r="Z395" s="116">
        <f t="shared" si="30"/>
        <v>0</v>
      </c>
      <c r="AA395" s="270" t="e">
        <f t="shared" si="31"/>
        <v>#DIV/0!</v>
      </c>
    </row>
    <row r="396" spans="1:27" ht="15.6" thickBot="1">
      <c r="A396" s="95"/>
      <c r="B396" s="95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W396" s="176" t="s">
        <v>97</v>
      </c>
      <c r="X396" s="350" t="s">
        <v>98</v>
      </c>
      <c r="Y396" s="346" t="s">
        <v>98</v>
      </c>
      <c r="Z396" s="116">
        <f t="shared" si="30"/>
        <v>0</v>
      </c>
      <c r="AA396" s="270" t="e">
        <f>Z396/X396</f>
        <v>#DIV/0!</v>
      </c>
    </row>
    <row r="397" spans="1:27" ht="15.6" thickBot="1">
      <c r="A397" s="96"/>
      <c r="B397" s="93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W397" s="163"/>
      <c r="X397" s="351">
        <v>955872.03</v>
      </c>
      <c r="Y397" s="347">
        <v>1075136.23</v>
      </c>
      <c r="Z397" s="116"/>
      <c r="AA397" s="270"/>
    </row>
    <row r="398" spans="1:27" ht="15.6" thickBot="1">
      <c r="A398" s="160" t="s">
        <v>118</v>
      </c>
      <c r="B398" s="160" t="s">
        <v>119</v>
      </c>
      <c r="C398" s="27">
        <v>441299.75</v>
      </c>
      <c r="D398" s="19">
        <v>481588.36</v>
      </c>
      <c r="E398" s="27">
        <v>580114.5</v>
      </c>
      <c r="F398" s="19">
        <v>643960.16</v>
      </c>
      <c r="G398" s="27">
        <v>659011.56000000006</v>
      </c>
      <c r="H398" s="19">
        <v>721835.9</v>
      </c>
      <c r="I398" s="39">
        <v>715902.44</v>
      </c>
      <c r="J398" s="20">
        <v>736298.44</v>
      </c>
      <c r="K398" s="39">
        <v>742017.35</v>
      </c>
      <c r="L398" s="20">
        <v>758828.07</v>
      </c>
      <c r="M398" s="39">
        <v>635702.14</v>
      </c>
      <c r="N398" s="29">
        <f>SUM(M398-L398)</f>
        <v>-123125.92999999993</v>
      </c>
      <c r="O398" s="52">
        <v>757306.06</v>
      </c>
      <c r="P398" s="29">
        <f>SUM(O398-M398)</f>
        <v>121603.92000000004</v>
      </c>
      <c r="Q398" s="69">
        <v>850164.3</v>
      </c>
      <c r="R398" s="29">
        <f>SUM(Q398-O398)</f>
        <v>92858.239999999991</v>
      </c>
      <c r="S398" s="98">
        <v>706165.17</v>
      </c>
      <c r="T398" s="98">
        <v>731241.53</v>
      </c>
      <c r="U398" s="98">
        <v>716657.5</v>
      </c>
      <c r="V398" s="98">
        <v>637225.09</v>
      </c>
      <c r="W398" s="163"/>
      <c r="X398" s="355">
        <v>1059814.93</v>
      </c>
      <c r="Y398" s="339">
        <v>1117721.46</v>
      </c>
      <c r="Z398" s="116"/>
      <c r="AA398" s="270"/>
    </row>
    <row r="399" spans="1:27" ht="15.6" thickBot="1">
      <c r="A399" s="95"/>
      <c r="B399" s="95"/>
      <c r="C399" s="30"/>
      <c r="D399" s="15"/>
      <c r="E399" s="30"/>
      <c r="F399" s="15"/>
      <c r="G399" s="30"/>
      <c r="H399" s="15"/>
      <c r="I399" s="42"/>
      <c r="J399" s="16"/>
      <c r="K399" s="42"/>
      <c r="L399" s="16"/>
      <c r="M399" s="42"/>
      <c r="N399" s="28"/>
      <c r="O399" s="53"/>
      <c r="P399" s="28"/>
      <c r="Q399" s="46"/>
      <c r="R399" s="28"/>
      <c r="S399" s="98"/>
      <c r="T399" s="98"/>
      <c r="U399" s="98"/>
      <c r="V399" s="98"/>
      <c r="W399" s="176" t="s">
        <v>75</v>
      </c>
      <c r="X399" s="352">
        <v>205668.47</v>
      </c>
      <c r="Y399" s="336">
        <v>206514.15</v>
      </c>
      <c r="Z399" s="116">
        <f>IF(Y399=0,"",Y399-X399)</f>
        <v>845.67999999999302</v>
      </c>
      <c r="AA399" s="270">
        <f>Z399/X399</f>
        <v>4.111860218535165E-3</v>
      </c>
    </row>
    <row r="400" spans="1:27" ht="15.6" thickBot="1">
      <c r="A400" s="95"/>
      <c r="B400" s="95"/>
      <c r="C400" s="28"/>
      <c r="D400" s="17"/>
      <c r="E400" s="28"/>
      <c r="F400" s="17"/>
      <c r="G400" s="28"/>
      <c r="H400" s="17"/>
      <c r="I400" s="40"/>
      <c r="J400" s="18"/>
      <c r="K400" s="40"/>
      <c r="L400" s="18"/>
      <c r="M400" s="40"/>
      <c r="N400" s="28"/>
      <c r="O400" s="53"/>
      <c r="Q400" s="46"/>
      <c r="R400" s="33"/>
      <c r="S400" s="98"/>
      <c r="T400" s="98"/>
      <c r="U400" s="98"/>
      <c r="V400" s="98"/>
      <c r="W400" s="176" t="s">
        <v>76</v>
      </c>
      <c r="X400" s="353">
        <v>6627.84</v>
      </c>
      <c r="Y400" s="337">
        <v>7658.3</v>
      </c>
      <c r="Z400" s="116">
        <f t="shared" ref="Z400:Z421" si="33">IF(Y400=0,"",Y400-X400)</f>
        <v>1030.46</v>
      </c>
      <c r="AA400" s="270">
        <f t="shared" ref="AA400:AA420" si="34">Z400/X400</f>
        <v>0.15547448339127076</v>
      </c>
    </row>
    <row r="401" spans="1:27" ht="15.6" thickBot="1">
      <c r="A401" s="95"/>
      <c r="B401" s="95"/>
      <c r="C401" s="29">
        <v>491739.48</v>
      </c>
      <c r="D401" s="22">
        <v>528277.78</v>
      </c>
      <c r="E401" s="29">
        <v>491155.34</v>
      </c>
      <c r="F401" s="22">
        <v>465802.81</v>
      </c>
      <c r="G401" s="29">
        <v>552623.84</v>
      </c>
      <c r="H401" s="22">
        <v>569036.79</v>
      </c>
      <c r="I401" s="41">
        <v>649013.87</v>
      </c>
      <c r="J401" s="23">
        <v>655738.86</v>
      </c>
      <c r="K401" s="41">
        <v>595933.94999999995</v>
      </c>
      <c r="L401" s="23">
        <v>726027.09</v>
      </c>
      <c r="M401" s="41">
        <v>709498.81</v>
      </c>
      <c r="N401" s="29">
        <f>SUM(M401-L401)</f>
        <v>-16528.279999999912</v>
      </c>
      <c r="O401" s="52">
        <v>722467.96</v>
      </c>
      <c r="P401" s="29">
        <f>SUM(O401-M401)</f>
        <v>12969.149999999907</v>
      </c>
      <c r="Q401" s="69">
        <v>724696.46</v>
      </c>
      <c r="R401" s="29">
        <f>SUM(Q401-O401)</f>
        <v>2228.5</v>
      </c>
      <c r="S401" s="98">
        <v>769852.72</v>
      </c>
      <c r="T401" s="98">
        <v>690308.61</v>
      </c>
      <c r="U401" s="98">
        <v>782954.92</v>
      </c>
      <c r="V401" s="98">
        <v>710080.13</v>
      </c>
      <c r="W401" s="176" t="s">
        <v>77</v>
      </c>
      <c r="X401" s="353">
        <v>235268.09</v>
      </c>
      <c r="Y401" s="337">
        <v>272143.78999999998</v>
      </c>
      <c r="Z401" s="116">
        <f t="shared" si="33"/>
        <v>36875.699999999983</v>
      </c>
      <c r="AA401" s="270">
        <f t="shared" si="34"/>
        <v>0.15673906308331054</v>
      </c>
    </row>
    <row r="402" spans="1:27" ht="15.6" thickBot="1">
      <c r="A402" s="95"/>
      <c r="B402" s="95"/>
      <c r="C402" s="28"/>
      <c r="D402" s="17"/>
      <c r="E402" s="28"/>
      <c r="F402" s="17"/>
      <c r="G402" s="28"/>
      <c r="H402" s="17"/>
      <c r="I402" s="40"/>
      <c r="J402" s="18"/>
      <c r="K402" s="40"/>
      <c r="L402" s="18"/>
      <c r="M402" s="40"/>
      <c r="N402" s="28"/>
      <c r="O402" s="53"/>
      <c r="Q402" s="46"/>
      <c r="R402" s="33"/>
      <c r="S402" s="98"/>
      <c r="T402" s="98"/>
      <c r="U402" s="98"/>
      <c r="V402" s="98"/>
      <c r="W402" s="176" t="s">
        <v>78</v>
      </c>
      <c r="X402" s="353">
        <v>47759.6</v>
      </c>
      <c r="Y402" s="337">
        <v>50748.09</v>
      </c>
      <c r="Z402" s="116">
        <f t="shared" si="33"/>
        <v>2988.489999999998</v>
      </c>
      <c r="AA402" s="270">
        <f t="shared" si="34"/>
        <v>6.2573597768825498E-2</v>
      </c>
    </row>
    <row r="403" spans="1:27" ht="15.6" thickBot="1">
      <c r="A403" s="95"/>
      <c r="B403" s="95"/>
      <c r="C403" s="29">
        <v>461143.84</v>
      </c>
      <c r="D403" s="22">
        <v>489097.83</v>
      </c>
      <c r="E403" s="29">
        <v>478093.65</v>
      </c>
      <c r="F403" s="22">
        <v>654813.54</v>
      </c>
      <c r="G403" s="29">
        <v>594819.5</v>
      </c>
      <c r="H403" s="22">
        <v>619101.64</v>
      </c>
      <c r="I403" s="41">
        <v>625441.47</v>
      </c>
      <c r="J403" s="23">
        <v>637361.72</v>
      </c>
      <c r="K403" s="41">
        <v>681985.61</v>
      </c>
      <c r="L403" s="23">
        <v>491292.3</v>
      </c>
      <c r="M403" s="41">
        <v>639140.59</v>
      </c>
      <c r="N403" s="29">
        <f>SUM(M403-L403)</f>
        <v>147848.28999999998</v>
      </c>
      <c r="O403" s="52">
        <v>667222.13</v>
      </c>
      <c r="P403" s="29">
        <f>SUM(O403-M403)</f>
        <v>28081.540000000037</v>
      </c>
      <c r="Q403" s="69">
        <v>735294.57</v>
      </c>
      <c r="R403" s="29">
        <f>SUM(Q403-O403)</f>
        <v>68072.439999999944</v>
      </c>
      <c r="S403" s="98">
        <v>820513.52</v>
      </c>
      <c r="T403" s="98">
        <v>722624.71</v>
      </c>
      <c r="U403" s="98">
        <v>693548.89</v>
      </c>
      <c r="V403" s="98">
        <v>645644.15</v>
      </c>
      <c r="W403" s="176" t="s">
        <v>79</v>
      </c>
      <c r="X403" s="353">
        <v>189961.17</v>
      </c>
      <c r="Y403" s="337">
        <v>184265.42</v>
      </c>
      <c r="Z403" s="116">
        <f t="shared" si="33"/>
        <v>-5695.75</v>
      </c>
      <c r="AA403" s="270">
        <f t="shared" si="34"/>
        <v>-2.9983759312495282E-2</v>
      </c>
    </row>
    <row r="404" spans="1:27" ht="16.2" thickBot="1">
      <c r="A404" s="95"/>
      <c r="B404" s="95"/>
      <c r="C404" s="31" t="s">
        <v>20</v>
      </c>
      <c r="D404" s="7" t="s">
        <v>20</v>
      </c>
      <c r="E404" s="31" t="s">
        <v>20</v>
      </c>
      <c r="F404" s="7" t="s">
        <v>20</v>
      </c>
      <c r="G404" s="31" t="s">
        <v>20</v>
      </c>
      <c r="H404" s="7" t="s">
        <v>20</v>
      </c>
      <c r="I404" s="31" t="s">
        <v>20</v>
      </c>
      <c r="J404" s="7" t="s">
        <v>20</v>
      </c>
      <c r="K404" s="31" t="s">
        <v>20</v>
      </c>
      <c r="L404" s="7" t="s">
        <v>20</v>
      </c>
      <c r="M404" s="31" t="s">
        <v>20</v>
      </c>
      <c r="N404" s="31" t="s">
        <v>20</v>
      </c>
      <c r="O404" s="31" t="s">
        <v>20</v>
      </c>
      <c r="P404" s="64" t="s">
        <v>33</v>
      </c>
      <c r="Q404" s="31" t="s">
        <v>20</v>
      </c>
      <c r="R404" s="64" t="s">
        <v>33</v>
      </c>
      <c r="S404" s="31" t="s">
        <v>20</v>
      </c>
      <c r="T404" s="101"/>
      <c r="U404" s="101"/>
      <c r="V404" s="102"/>
      <c r="W404" s="176" t="s">
        <v>80</v>
      </c>
      <c r="X404" s="353">
        <v>177.22</v>
      </c>
      <c r="Y404" s="337">
        <v>1863.84</v>
      </c>
      <c r="Z404" s="116">
        <f t="shared" si="33"/>
        <v>1686.62</v>
      </c>
      <c r="AA404" s="270">
        <f t="shared" si="34"/>
        <v>9.5170973930707596</v>
      </c>
    </row>
    <row r="405" spans="1:27" ht="15.6" thickBot="1">
      <c r="A405" s="95"/>
      <c r="B405" s="95"/>
      <c r="C405" s="28">
        <f t="shared" ref="C405:V405" si="35">SUM(C151:C403)</f>
        <v>187905518.76999998</v>
      </c>
      <c r="D405" s="2">
        <f t="shared" si="35"/>
        <v>208464838.10999998</v>
      </c>
      <c r="E405" s="28">
        <f t="shared" si="35"/>
        <v>218724408.91000003</v>
      </c>
      <c r="F405" s="2">
        <f t="shared" si="35"/>
        <v>242320874.19</v>
      </c>
      <c r="G405" s="28">
        <f t="shared" si="35"/>
        <v>248623734.68000004</v>
      </c>
      <c r="H405" s="2">
        <f t="shared" si="35"/>
        <v>266765157.15999997</v>
      </c>
      <c r="I405" s="28">
        <f t="shared" si="35"/>
        <v>280184630.70000005</v>
      </c>
      <c r="J405" s="2">
        <f t="shared" si="35"/>
        <v>296352673.82999998</v>
      </c>
      <c r="K405" s="28">
        <f t="shared" si="35"/>
        <v>286760310.74000001</v>
      </c>
      <c r="L405" s="2">
        <f t="shared" si="35"/>
        <v>297711126.59000003</v>
      </c>
      <c r="M405" s="28">
        <f t="shared" si="35"/>
        <v>291507984.73000002</v>
      </c>
      <c r="N405" s="28">
        <f t="shared" si="35"/>
        <v>-6203217.8599999882</v>
      </c>
      <c r="O405" s="62">
        <f t="shared" si="35"/>
        <v>311448185.98000002</v>
      </c>
      <c r="P405" s="63">
        <f t="shared" si="35"/>
        <v>19940125.25</v>
      </c>
      <c r="Q405" s="63">
        <f t="shared" si="35"/>
        <v>326857285.72090721</v>
      </c>
      <c r="R405" s="63">
        <f t="shared" si="35"/>
        <v>15409022.359999996</v>
      </c>
      <c r="S405" s="63">
        <f t="shared" si="35"/>
        <v>327721641.00137365</v>
      </c>
      <c r="T405" s="63">
        <f t="shared" si="35"/>
        <v>317781900.54740232</v>
      </c>
      <c r="U405" s="63">
        <f t="shared" si="35"/>
        <v>321095152.75675237</v>
      </c>
      <c r="V405" s="63">
        <f t="shared" si="35"/>
        <v>291094179.40992349</v>
      </c>
      <c r="W405" s="176" t="s">
        <v>81</v>
      </c>
      <c r="X405" s="353">
        <v>5311.57</v>
      </c>
      <c r="Y405" s="337">
        <v>9166.17</v>
      </c>
      <c r="Z405" s="116">
        <f t="shared" si="33"/>
        <v>3854.6000000000004</v>
      </c>
      <c r="AA405" s="270">
        <f t="shared" si="34"/>
        <v>0.72569880468486725</v>
      </c>
    </row>
    <row r="406" spans="1:27" ht="15.6" thickBot="1">
      <c r="A406" s="95"/>
      <c r="B406" s="95"/>
      <c r="C406" s="32"/>
      <c r="D406" s="8"/>
      <c r="E406" s="32"/>
      <c r="F406" s="8"/>
      <c r="G406" s="32"/>
      <c r="H406" s="8"/>
      <c r="I406" s="32"/>
      <c r="J406" s="8"/>
      <c r="K406" s="32"/>
      <c r="L406" s="8"/>
      <c r="M406" s="44"/>
      <c r="N406" s="44"/>
      <c r="Q406" s="74">
        <f>(Q405)/(O405)-1</f>
        <v>4.9475644535931673E-2</v>
      </c>
      <c r="S406" s="74">
        <f>(S405)/(Q405)-1</f>
        <v>2.644442446984252E-3</v>
      </c>
      <c r="T406" s="74">
        <f>(T405)/(S405)-1</f>
        <v>-3.0329826323339026E-2</v>
      </c>
      <c r="U406" s="74">
        <f>(U405)/(T405)-1</f>
        <v>1.0426182874615275E-2</v>
      </c>
      <c r="V406" s="74">
        <f>(V405)/(U405)-1</f>
        <v>-9.3433280101728244E-2</v>
      </c>
      <c r="W406" s="176" t="s">
        <v>82</v>
      </c>
      <c r="X406" s="353">
        <v>3678.59</v>
      </c>
      <c r="Y406" s="337">
        <v>281.35000000000002</v>
      </c>
      <c r="Z406" s="116">
        <f t="shared" si="33"/>
        <v>-3397.2400000000002</v>
      </c>
      <c r="AA406" s="270">
        <f t="shared" si="34"/>
        <v>-0.9235168909826863</v>
      </c>
    </row>
    <row r="407" spans="1:27" ht="15.6" thickBot="1">
      <c r="A407" s="95"/>
      <c r="B407" s="95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05"/>
      <c r="N407" s="105"/>
      <c r="O407" s="14"/>
      <c r="P407" s="14"/>
      <c r="Q407" s="74"/>
      <c r="R407" s="14"/>
      <c r="S407" s="74"/>
      <c r="T407" s="74"/>
      <c r="U407" s="74"/>
      <c r="V407" s="74"/>
      <c r="W407" s="176" t="s">
        <v>83</v>
      </c>
      <c r="X407" s="353">
        <v>2900.91</v>
      </c>
      <c r="Y407" s="337">
        <v>322.3</v>
      </c>
      <c r="Z407" s="116">
        <f t="shared" si="33"/>
        <v>-2578.6099999999997</v>
      </c>
      <c r="AA407" s="270">
        <f t="shared" si="34"/>
        <v>-0.88889693234192024</v>
      </c>
    </row>
    <row r="408" spans="1:27" ht="15.6" thickBot="1">
      <c r="A408" s="95"/>
      <c r="B408" s="95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W408" s="176" t="s">
        <v>84</v>
      </c>
      <c r="X408" s="353">
        <v>1558.73</v>
      </c>
      <c r="Y408" s="337">
        <v>2335.58</v>
      </c>
      <c r="Z408" s="116">
        <f t="shared" si="33"/>
        <v>776.84999999999991</v>
      </c>
      <c r="AA408" s="270">
        <f t="shared" si="34"/>
        <v>0.49838650696400266</v>
      </c>
    </row>
    <row r="409" spans="1:27" ht="16.2" thickBot="1">
      <c r="A409" s="95"/>
      <c r="B409" s="95"/>
      <c r="C409" s="14"/>
      <c r="D409" s="14"/>
      <c r="E409" s="14"/>
      <c r="F409" s="14"/>
      <c r="G409" s="14"/>
      <c r="H409" s="14"/>
      <c r="I409" s="14"/>
      <c r="J409" s="14"/>
      <c r="K409" s="14"/>
      <c r="L409" s="122"/>
      <c r="M409" s="17"/>
      <c r="N409" s="14"/>
      <c r="O409" s="14"/>
      <c r="P409" s="14"/>
      <c r="Q409" s="14"/>
      <c r="R409" s="14"/>
      <c r="S409" s="14"/>
      <c r="W409" s="176" t="s">
        <v>85</v>
      </c>
      <c r="X409" s="353">
        <v>149.5</v>
      </c>
      <c r="Y409" s="337">
        <v>85.59</v>
      </c>
      <c r="Z409" s="116">
        <f t="shared" si="33"/>
        <v>-63.91</v>
      </c>
      <c r="AA409" s="270">
        <f t="shared" si="34"/>
        <v>-0.42749163879598662</v>
      </c>
    </row>
    <row r="410" spans="1:27" ht="16.2" thickBot="1">
      <c r="A410" s="95"/>
      <c r="B410" s="95"/>
      <c r="C410" s="14"/>
      <c r="D410" s="14"/>
      <c r="E410" s="14"/>
      <c r="F410" s="14"/>
      <c r="G410" s="14"/>
      <c r="H410" s="14"/>
      <c r="I410" s="14"/>
      <c r="J410" s="14"/>
      <c r="K410" s="14"/>
      <c r="L410" s="123"/>
      <c r="M410" s="124"/>
      <c r="N410" s="14"/>
      <c r="O410" s="14"/>
      <c r="P410" s="14"/>
      <c r="Q410" s="14"/>
      <c r="R410" s="14"/>
      <c r="S410" s="14"/>
      <c r="W410" s="176" t="s">
        <v>86</v>
      </c>
      <c r="X410" s="353">
        <v>445.18</v>
      </c>
      <c r="Y410" s="337">
        <v>897.56</v>
      </c>
      <c r="Z410" s="116">
        <f t="shared" si="33"/>
        <v>452.37999999999994</v>
      </c>
      <c r="AA410" s="270">
        <f t="shared" si="34"/>
        <v>1.0161732332988902</v>
      </c>
    </row>
    <row r="411" spans="1:27" ht="16.2" thickBot="1">
      <c r="A411" s="95"/>
      <c r="B411" s="95"/>
      <c r="C411" s="14"/>
      <c r="D411" s="14"/>
      <c r="E411" s="14"/>
      <c r="F411" s="14"/>
      <c r="G411" s="14"/>
      <c r="H411" s="14"/>
      <c r="I411" s="14"/>
      <c r="J411" s="14"/>
      <c r="K411" s="14"/>
      <c r="L411" s="123"/>
      <c r="M411" s="53"/>
      <c r="N411" s="14"/>
      <c r="O411" s="14"/>
      <c r="P411" s="14"/>
      <c r="Q411" s="14"/>
      <c r="R411" s="14"/>
      <c r="S411" s="14"/>
      <c r="W411" s="176" t="s">
        <v>87</v>
      </c>
      <c r="X411" s="353">
        <v>278381.62</v>
      </c>
      <c r="Y411" s="337">
        <v>290192.09000000003</v>
      </c>
      <c r="Z411" s="116">
        <f t="shared" si="33"/>
        <v>11810.47000000003</v>
      </c>
      <c r="AA411" s="270">
        <f t="shared" si="34"/>
        <v>4.2425466164037806E-2</v>
      </c>
    </row>
    <row r="412" spans="1:27" ht="16.2" thickBot="1">
      <c r="A412" s="95"/>
      <c r="B412" s="95"/>
      <c r="C412" s="14"/>
      <c r="D412" s="14"/>
      <c r="E412" s="14"/>
      <c r="F412" s="14"/>
      <c r="G412" s="14"/>
      <c r="H412" s="14"/>
      <c r="I412" s="14"/>
      <c r="J412" s="14"/>
      <c r="K412" s="14"/>
      <c r="L412" s="123"/>
      <c r="M412" s="124"/>
      <c r="N412" s="14"/>
      <c r="O412" s="14"/>
      <c r="P412" s="14"/>
      <c r="Q412" s="125"/>
      <c r="R412" s="14"/>
      <c r="S412" s="14"/>
      <c r="W412" s="176" t="s">
        <v>88</v>
      </c>
      <c r="X412" s="353">
        <v>13727.56</v>
      </c>
      <c r="Y412" s="337">
        <v>14255.53</v>
      </c>
      <c r="Z412" s="116">
        <f t="shared" si="33"/>
        <v>527.97000000000116</v>
      </c>
      <c r="AA412" s="270">
        <f t="shared" si="34"/>
        <v>3.846058585793842E-2</v>
      </c>
    </row>
    <row r="413" spans="1:27" ht="16.2" thickBot="1">
      <c r="A413" s="95"/>
      <c r="B413" s="95"/>
      <c r="C413" s="14"/>
      <c r="D413" s="14"/>
      <c r="E413" s="14"/>
      <c r="F413" s="14"/>
      <c r="G413" s="14"/>
      <c r="H413" s="14"/>
      <c r="I413" s="14"/>
      <c r="J413" s="14"/>
      <c r="K413" s="14"/>
      <c r="L413" s="123"/>
      <c r="M413" s="53"/>
      <c r="N413" s="14"/>
      <c r="O413" s="14"/>
      <c r="P413" s="14"/>
      <c r="Q413" s="14"/>
      <c r="R413" s="14"/>
      <c r="S413" s="14"/>
      <c r="W413" s="176" t="s">
        <v>89</v>
      </c>
      <c r="X413" s="353">
        <v>4935.75</v>
      </c>
      <c r="Y413" s="337">
        <v>10374.85</v>
      </c>
      <c r="Z413" s="116">
        <f t="shared" si="33"/>
        <v>5439.1</v>
      </c>
      <c r="AA413" s="270">
        <f t="shared" si="34"/>
        <v>1.1019804487666516</v>
      </c>
    </row>
    <row r="414" spans="1:27" ht="16.2" thickBot="1">
      <c r="A414" s="95"/>
      <c r="B414" s="95"/>
      <c r="C414" s="14"/>
      <c r="D414" s="14"/>
      <c r="E414" s="14"/>
      <c r="F414" s="14"/>
      <c r="G414" s="14"/>
      <c r="H414" s="14"/>
      <c r="I414" s="14"/>
      <c r="J414" s="14"/>
      <c r="K414" s="14"/>
      <c r="L414" s="123"/>
      <c r="M414" s="53"/>
      <c r="N414" s="14"/>
      <c r="O414" s="14"/>
      <c r="P414" s="14"/>
      <c r="Q414" s="14"/>
      <c r="R414" s="14"/>
      <c r="S414" s="14"/>
      <c r="W414" s="176" t="s">
        <v>90</v>
      </c>
      <c r="X414" s="354" t="s">
        <v>98</v>
      </c>
      <c r="Y414" s="337">
        <v>1.26</v>
      </c>
      <c r="Z414" s="116">
        <f t="shared" si="33"/>
        <v>1.26</v>
      </c>
      <c r="AA414" s="270" t="e">
        <f t="shared" si="34"/>
        <v>#DIV/0!</v>
      </c>
    </row>
    <row r="415" spans="1:27" ht="16.2" thickBot="1">
      <c r="A415" s="95"/>
      <c r="B415" s="95"/>
      <c r="C415" s="14"/>
      <c r="D415" s="14"/>
      <c r="E415" s="14"/>
      <c r="F415" s="14"/>
      <c r="G415" s="14"/>
      <c r="H415" s="14"/>
      <c r="I415" s="14"/>
      <c r="J415" s="14"/>
      <c r="K415" s="14"/>
      <c r="L415" s="126"/>
      <c r="M415" s="53"/>
      <c r="N415" s="14"/>
      <c r="O415" s="14"/>
      <c r="P415" s="14"/>
      <c r="Q415" s="14"/>
      <c r="R415" s="14"/>
      <c r="S415" s="14"/>
      <c r="W415" s="176" t="s">
        <v>91</v>
      </c>
      <c r="X415" s="353">
        <v>68.849999999999994</v>
      </c>
      <c r="Y415" s="337">
        <v>336.04</v>
      </c>
      <c r="Z415" s="116">
        <f t="shared" si="33"/>
        <v>267.19000000000005</v>
      </c>
      <c r="AA415" s="270">
        <f t="shared" si="34"/>
        <v>3.8807552650689918</v>
      </c>
    </row>
    <row r="416" spans="1:27" ht="16.2" thickBot="1">
      <c r="A416" s="95"/>
      <c r="B416" s="95"/>
      <c r="C416" s="14"/>
      <c r="D416" s="14"/>
      <c r="E416" s="14"/>
      <c r="F416" s="14"/>
      <c r="G416" s="14"/>
      <c r="H416" s="14"/>
      <c r="I416" s="14"/>
      <c r="J416" s="14"/>
      <c r="K416" s="14"/>
      <c r="L416" s="126"/>
      <c r="M416" s="53"/>
      <c r="N416" s="14"/>
      <c r="O416" s="14"/>
      <c r="P416" s="14"/>
      <c r="Q416" s="14"/>
      <c r="R416" s="14"/>
      <c r="S416" s="14"/>
      <c r="W416" s="176" t="s">
        <v>92</v>
      </c>
      <c r="X416" s="353">
        <v>673.01</v>
      </c>
      <c r="Y416" s="337">
        <v>309.85000000000002</v>
      </c>
      <c r="Z416" s="116">
        <f t="shared" si="33"/>
        <v>-363.15999999999997</v>
      </c>
      <c r="AA416" s="270">
        <f t="shared" si="34"/>
        <v>-0.53960565221913492</v>
      </c>
    </row>
    <row r="417" spans="1:27" ht="15.6" thickBot="1">
      <c r="A417" s="95"/>
      <c r="B417" s="95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W417" s="176" t="s">
        <v>93</v>
      </c>
      <c r="X417" s="354" t="s">
        <v>98</v>
      </c>
      <c r="Y417" s="338" t="s">
        <v>98</v>
      </c>
      <c r="Z417" s="116">
        <f t="shared" si="33"/>
        <v>0</v>
      </c>
      <c r="AA417" s="270" t="e">
        <f t="shared" si="34"/>
        <v>#DIV/0!</v>
      </c>
    </row>
    <row r="418" spans="1:27" ht="16.2" thickBot="1">
      <c r="A418" s="95"/>
      <c r="B418" s="95"/>
      <c r="C418" s="14"/>
      <c r="D418" s="14"/>
      <c r="E418" s="14"/>
      <c r="F418" s="14"/>
      <c r="G418" s="14"/>
      <c r="H418" s="14"/>
      <c r="I418" s="14"/>
      <c r="J418" s="14"/>
      <c r="K418" s="14"/>
      <c r="L418" s="123"/>
      <c r="M418" s="14"/>
      <c r="N418" s="14"/>
      <c r="O418" s="14"/>
      <c r="P418" s="14"/>
      <c r="Q418" s="14"/>
      <c r="R418" s="14"/>
      <c r="S418" s="14"/>
      <c r="W418" s="176" t="s">
        <v>94</v>
      </c>
      <c r="X418" s="353">
        <v>62521.27</v>
      </c>
      <c r="Y418" s="337">
        <v>65969.7</v>
      </c>
      <c r="Z418" s="116">
        <f t="shared" si="33"/>
        <v>3448.4300000000003</v>
      </c>
      <c r="AA418" s="270">
        <f t="shared" si="34"/>
        <v>5.5156109272892259E-2</v>
      </c>
    </row>
    <row r="419" spans="1:27" ht="15.6" thickBot="1">
      <c r="A419" s="95"/>
      <c r="B419" s="95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W419" s="176" t="s">
        <v>95</v>
      </c>
      <c r="X419" s="354" t="s">
        <v>98</v>
      </c>
      <c r="Y419" s="338" t="s">
        <v>98</v>
      </c>
      <c r="Z419" s="116">
        <f t="shared" si="33"/>
        <v>0</v>
      </c>
      <c r="AA419" s="270" t="e">
        <f t="shared" si="34"/>
        <v>#DIV/0!</v>
      </c>
    </row>
    <row r="420" spans="1:27" ht="15.6" thickBot="1">
      <c r="A420" s="95"/>
      <c r="B420" s="95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W420" s="176" t="s">
        <v>96</v>
      </c>
      <c r="X420" s="354" t="s">
        <v>98</v>
      </c>
      <c r="Y420" s="338" t="s">
        <v>98</v>
      </c>
      <c r="Z420" s="116">
        <f t="shared" si="33"/>
        <v>0</v>
      </c>
      <c r="AA420" s="270" t="e">
        <f t="shared" si="34"/>
        <v>#DIV/0!</v>
      </c>
    </row>
    <row r="421" spans="1:27" ht="15.6" thickBot="1">
      <c r="A421" s="95"/>
      <c r="B421" s="95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W421" s="176" t="s">
        <v>97</v>
      </c>
      <c r="X421" s="354" t="s">
        <v>98</v>
      </c>
      <c r="Y421" s="338" t="s">
        <v>98</v>
      </c>
      <c r="Z421" s="116">
        <f t="shared" si="33"/>
        <v>0</v>
      </c>
      <c r="AA421" s="270" t="e">
        <f>Z421/X421</f>
        <v>#DIV/0!</v>
      </c>
    </row>
    <row r="422" spans="1:27" ht="15.6" thickBot="1">
      <c r="A422" s="96"/>
      <c r="B422" s="93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W422" s="163"/>
      <c r="X422" s="355">
        <v>1059814.93</v>
      </c>
      <c r="Y422" s="339">
        <v>1117721.46</v>
      </c>
      <c r="Z422" s="116"/>
      <c r="AA422" s="270"/>
    </row>
    <row r="423" spans="1:27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</row>
    <row r="424" spans="1:27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</row>
    <row r="425" spans="1:27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</row>
    <row r="426" spans="1:27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</row>
    <row r="427" spans="1:27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</row>
    <row r="428" spans="1:27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</row>
    <row r="429" spans="1:27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</row>
    <row r="430" spans="1:27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</row>
    <row r="431" spans="1:27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</row>
    <row r="432" spans="1:27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</row>
    <row r="433" spans="1:19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</row>
    <row r="434" spans="1:19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</row>
    <row r="435" spans="1:19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</row>
    <row r="436" spans="1:19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</row>
    <row r="437" spans="1:19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</row>
    <row r="438" spans="1:19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</row>
    <row r="439" spans="1:19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</row>
    <row r="440" spans="1:19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</row>
    <row r="441" spans="1:19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</row>
    <row r="442" spans="1:19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</row>
    <row r="443" spans="1:19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</row>
    <row r="444" spans="1:19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</row>
    <row r="445" spans="1:19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</row>
    <row r="446" spans="1:19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</row>
    <row r="447" spans="1:19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</row>
    <row r="448" spans="1:19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</row>
    <row r="449" spans="1:19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</row>
    <row r="450" spans="1:19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</row>
    <row r="451" spans="1:19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</row>
    <row r="452" spans="1:19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</row>
    <row r="453" spans="1:19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</row>
    <row r="454" spans="1:19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</row>
    <row r="455" spans="1:19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</row>
    <row r="456" spans="1:19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</row>
    <row r="457" spans="1:19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</row>
    <row r="458" spans="1:19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</row>
    <row r="459" spans="1:19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</row>
    <row r="460" spans="1:19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</row>
    <row r="461" spans="1:19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</row>
    <row r="462" spans="1:19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</row>
    <row r="463" spans="1:19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</row>
    <row r="464" spans="1:19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</row>
    <row r="465" spans="1:19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</row>
    <row r="466" spans="1:19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</row>
    <row r="467" spans="1:19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</row>
    <row r="468" spans="1:19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</row>
    <row r="469" spans="1:19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</row>
    <row r="470" spans="1:19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</row>
    <row r="471" spans="1:19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</row>
    <row r="472" spans="1:19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</row>
    <row r="473" spans="1:19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</row>
    <row r="474" spans="1:19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</row>
    <row r="475" spans="1:19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</row>
    <row r="476" spans="1:19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</row>
    <row r="477" spans="1:19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</row>
    <row r="478" spans="1:19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</row>
    <row r="479" spans="1:19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</row>
    <row r="480" spans="1:19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</row>
    <row r="481" spans="1:19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</row>
    <row r="482" spans="1:19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</row>
    <row r="483" spans="1:19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</row>
    <row r="484" spans="1:19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</row>
    <row r="485" spans="1:19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</row>
    <row r="486" spans="1:19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</row>
    <row r="487" spans="1:19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</row>
    <row r="488" spans="1:19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</row>
    <row r="489" spans="1:19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</row>
    <row r="490" spans="1:19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</row>
    <row r="491" spans="1:19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</row>
    <row r="492" spans="1:19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</row>
    <row r="493" spans="1:19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</row>
    <row r="494" spans="1:19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</row>
    <row r="495" spans="1:19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</row>
    <row r="496" spans="1:19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</row>
    <row r="497" spans="1:19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</row>
    <row r="498" spans="1:19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</row>
    <row r="499" spans="1:19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</row>
    <row r="500" spans="1:19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</row>
    <row r="501" spans="1:19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</row>
    <row r="502" spans="1:19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</row>
    <row r="503" spans="1:19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</row>
    <row r="504" spans="1:19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</row>
    <row r="505" spans="1:19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</row>
    <row r="506" spans="1:19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</row>
    <row r="507" spans="1:19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</row>
    <row r="508" spans="1:19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</row>
    <row r="509" spans="1:19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</row>
    <row r="510" spans="1:19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</row>
    <row r="511" spans="1:19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</row>
    <row r="512" spans="1:19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</row>
    <row r="513" spans="1:19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</row>
    <row r="514" spans="1:19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</row>
    <row r="515" spans="1:19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</row>
    <row r="516" spans="1:19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</row>
    <row r="517" spans="1:19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</row>
    <row r="518" spans="1:19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</row>
    <row r="519" spans="1:19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</row>
    <row r="520" spans="1:19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</row>
    <row r="521" spans="1:19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</row>
    <row r="522" spans="1:19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</row>
    <row r="523" spans="1:19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</row>
    <row r="524" spans="1:19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</row>
    <row r="525" spans="1:19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</row>
    <row r="526" spans="1:19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</row>
    <row r="527" spans="1:19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</row>
    <row r="528" spans="1:19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</row>
    <row r="529" spans="1:19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</row>
    <row r="530" spans="1:19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</row>
    <row r="531" spans="1:19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</row>
    <row r="532" spans="1:19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</row>
    <row r="533" spans="1:19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</row>
    <row r="534" spans="1:19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</row>
    <row r="535" spans="1:19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</row>
    <row r="536" spans="1:19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</row>
    <row r="537" spans="1:19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</row>
    <row r="538" spans="1:19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</row>
    <row r="539" spans="1:19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</row>
    <row r="540" spans="1:19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</row>
    <row r="541" spans="1:19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</row>
    <row r="542" spans="1:19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</row>
    <row r="543" spans="1:19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</row>
    <row r="544" spans="1:19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</row>
    <row r="545" spans="1:19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</row>
    <row r="546" spans="1:19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</row>
    <row r="547" spans="1:19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</row>
    <row r="548" spans="1:19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</row>
    <row r="549" spans="1:19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</row>
    <row r="550" spans="1:19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</row>
    <row r="551" spans="1:19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</row>
    <row r="552" spans="1:19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</row>
    <row r="553" spans="1:19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</row>
    <row r="554" spans="1:19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</row>
    <row r="555" spans="1:19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</row>
    <row r="556" spans="1:19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</row>
    <row r="557" spans="1:19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</row>
    <row r="558" spans="1:19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</row>
    <row r="559" spans="1:19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</row>
    <row r="560" spans="1:19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</row>
    <row r="561" spans="1:19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</row>
    <row r="562" spans="1:19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</row>
    <row r="563" spans="1:19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</row>
    <row r="564" spans="1:19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</row>
    <row r="565" spans="1:19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</row>
    <row r="566" spans="1:19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</row>
    <row r="567" spans="1:19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</row>
    <row r="568" spans="1:19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</row>
    <row r="569" spans="1:19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</row>
    <row r="570" spans="1:19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</row>
    <row r="571" spans="1:19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</row>
    <row r="572" spans="1:19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</row>
    <row r="573" spans="1:19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</row>
    <row r="574" spans="1:19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</row>
    <row r="575" spans="1:19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</row>
    <row r="576" spans="1:19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</row>
    <row r="577" spans="1:19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</row>
    <row r="578" spans="1:19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</row>
    <row r="579" spans="1:19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</row>
    <row r="580" spans="1:19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</row>
    <row r="581" spans="1:19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</row>
    <row r="582" spans="1:19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</row>
    <row r="583" spans="1:19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</row>
    <row r="584" spans="1:19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</row>
    <row r="585" spans="1:19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</row>
    <row r="586" spans="1:19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</row>
    <row r="587" spans="1:19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</row>
    <row r="588" spans="1:19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</row>
    <row r="589" spans="1:19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</row>
    <row r="590" spans="1:19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</row>
    <row r="591" spans="1:19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</row>
    <row r="592" spans="1:19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</row>
    <row r="593" spans="1:19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</row>
    <row r="594" spans="1:19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</row>
    <row r="595" spans="1:19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</row>
    <row r="596" spans="1:19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</row>
    <row r="597" spans="1:19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</row>
    <row r="598" spans="1:19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</row>
    <row r="599" spans="1:19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</row>
    <row r="600" spans="1:19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</row>
    <row r="601" spans="1:19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</row>
    <row r="602" spans="1:19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</row>
    <row r="603" spans="1:19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</row>
    <row r="604" spans="1:19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</row>
    <row r="605" spans="1:19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</row>
    <row r="606" spans="1:19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</row>
    <row r="607" spans="1:19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</row>
    <row r="608" spans="1:19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</row>
    <row r="609" spans="1:19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</row>
    <row r="610" spans="1:19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</row>
    <row r="611" spans="1:19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</row>
    <row r="612" spans="1:19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</row>
    <row r="613" spans="1:19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</row>
    <row r="614" spans="1:19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</row>
    <row r="615" spans="1:19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</row>
    <row r="616" spans="1:19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</row>
    <row r="617" spans="1:19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</row>
    <row r="618" spans="1:19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</row>
    <row r="619" spans="1:19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</row>
    <row r="620" spans="1:19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</row>
    <row r="621" spans="1:19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</row>
    <row r="622" spans="1:19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</row>
    <row r="623" spans="1:19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</row>
    <row r="624" spans="1:19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</row>
    <row r="625" spans="1:19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</row>
    <row r="626" spans="1:19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</row>
    <row r="627" spans="1:19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</row>
    <row r="628" spans="1:19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</row>
    <row r="629" spans="1:19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</row>
    <row r="630" spans="1:19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</row>
    <row r="631" spans="1:19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</row>
    <row r="632" spans="1:19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</row>
    <row r="633" spans="1:19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</row>
    <row r="634" spans="1:19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</row>
    <row r="635" spans="1:19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</row>
    <row r="636" spans="1:19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</row>
    <row r="637" spans="1:19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</row>
    <row r="638" spans="1:19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</row>
    <row r="639" spans="1:19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</row>
    <row r="640" spans="1:19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</row>
    <row r="641" spans="1:19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</row>
    <row r="642" spans="1:19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</row>
    <row r="643" spans="1:19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</row>
    <row r="644" spans="1:19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</row>
    <row r="645" spans="1:19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</row>
    <row r="646" spans="1:19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</row>
    <row r="647" spans="1:19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</row>
    <row r="648" spans="1:19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</row>
    <row r="649" spans="1:19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</row>
    <row r="650" spans="1:19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</row>
    <row r="651" spans="1:19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</row>
    <row r="652" spans="1:19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</row>
    <row r="653" spans="1:19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</row>
    <row r="654" spans="1:19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</row>
    <row r="655" spans="1:19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</row>
    <row r="656" spans="1:19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</row>
    <row r="657" spans="1:19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</row>
    <row r="658" spans="1:19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</row>
    <row r="659" spans="1:19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</row>
    <row r="660" spans="1:19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</row>
    <row r="661" spans="1:19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</row>
    <row r="662" spans="1:19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</row>
    <row r="663" spans="1:19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</row>
    <row r="664" spans="1:19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</row>
    <row r="665" spans="1:19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</row>
    <row r="666" spans="1:19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</row>
    <row r="667" spans="1:19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</row>
    <row r="668" spans="1:19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</row>
    <row r="669" spans="1:19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</row>
    <row r="670" spans="1:19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</row>
    <row r="671" spans="1:19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</row>
    <row r="672" spans="1:19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</row>
    <row r="673" spans="1:19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</row>
    <row r="674" spans="1:19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</row>
    <row r="675" spans="1:19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</row>
    <row r="676" spans="1:19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</row>
    <row r="677" spans="1:19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</row>
    <row r="678" spans="1:19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</row>
    <row r="679" spans="1:19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</row>
    <row r="680" spans="1:19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</row>
    <row r="681" spans="1:19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</row>
    <row r="682" spans="1:19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</row>
    <row r="683" spans="1:19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</row>
    <row r="684" spans="1:19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</row>
    <row r="685" spans="1:19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</row>
    <row r="686" spans="1:19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</row>
    <row r="687" spans="1:19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</row>
    <row r="688" spans="1:19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</row>
    <row r="689" spans="1:19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</row>
    <row r="690" spans="1:19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</row>
    <row r="691" spans="1:19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</row>
    <row r="692" spans="1:19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</row>
    <row r="693" spans="1:19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</row>
    <row r="694" spans="1:19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</row>
    <row r="695" spans="1:19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</row>
    <row r="696" spans="1:19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</row>
    <row r="697" spans="1:19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</row>
    <row r="698" spans="1:19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</row>
    <row r="699" spans="1:19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</row>
    <row r="700" spans="1:19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</row>
    <row r="701" spans="1:19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</row>
    <row r="702" spans="1:19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</row>
    <row r="703" spans="1:19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</row>
    <row r="704" spans="1:19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</row>
    <row r="705" spans="1:19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</row>
    <row r="706" spans="1:19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</row>
    <row r="707" spans="1:19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</row>
    <row r="708" spans="1:19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</row>
    <row r="709" spans="1:19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</row>
    <row r="710" spans="1:19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</row>
    <row r="711" spans="1:19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</row>
    <row r="712" spans="1:19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</row>
    <row r="713" spans="1:19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</row>
    <row r="714" spans="1:19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</row>
    <row r="715" spans="1:19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</row>
    <row r="716" spans="1:19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</row>
    <row r="717" spans="1:19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</row>
    <row r="718" spans="1:19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</row>
    <row r="719" spans="1:19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</row>
    <row r="720" spans="1:19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</row>
    <row r="721" spans="1:19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</row>
    <row r="722" spans="1:19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</row>
    <row r="723" spans="1:19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</row>
    <row r="724" spans="1:19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</row>
    <row r="725" spans="1:19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</row>
    <row r="726" spans="1:19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</row>
    <row r="727" spans="1:19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</row>
    <row r="728" spans="1:19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</row>
    <row r="729" spans="1:19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</row>
    <row r="730" spans="1:19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</row>
    <row r="731" spans="1:19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</row>
    <row r="732" spans="1:19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</row>
    <row r="733" spans="1:19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</row>
    <row r="734" spans="1:19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</row>
    <row r="735" spans="1:19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</row>
    <row r="736" spans="1:19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</row>
    <row r="737" spans="1:19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</row>
    <row r="738" spans="1:19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</row>
    <row r="739" spans="1:19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</row>
    <row r="740" spans="1:19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</row>
    <row r="741" spans="1:19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</row>
    <row r="742" spans="1:19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</row>
    <row r="743" spans="1:19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</row>
    <row r="744" spans="1:19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</row>
    <row r="745" spans="1:19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</row>
    <row r="746" spans="1:19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</row>
    <row r="747" spans="1:19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</row>
    <row r="748" spans="1:19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</row>
    <row r="749" spans="1:19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</row>
    <row r="750" spans="1:19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</row>
    <row r="751" spans="1:19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</row>
    <row r="752" spans="1:19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</row>
    <row r="753" spans="1:19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</row>
    <row r="754" spans="1:19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</row>
    <row r="755" spans="1:19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</row>
    <row r="756" spans="1:19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</row>
    <row r="757" spans="1:19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</row>
    <row r="758" spans="1:19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</row>
    <row r="759" spans="1:19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</row>
    <row r="760" spans="1:19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</row>
    <row r="761" spans="1:19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</row>
    <row r="762" spans="1:19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</row>
    <row r="763" spans="1:19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</row>
    <row r="764" spans="1:19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</row>
    <row r="765" spans="1:19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</row>
    <row r="766" spans="1:19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</row>
    <row r="767" spans="1:19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</row>
    <row r="768" spans="1:19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</row>
    <row r="769" spans="1:19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</row>
    <row r="770" spans="1:19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</row>
    <row r="771" spans="1:19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</row>
    <row r="772" spans="1:19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</row>
    <row r="773" spans="1:19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</row>
    <row r="774" spans="1:19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</row>
    <row r="775" spans="1:19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</row>
    <row r="776" spans="1:19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</row>
    <row r="777" spans="1:19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</row>
    <row r="778" spans="1:19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</row>
    <row r="779" spans="1:19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</row>
    <row r="780" spans="1:19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</row>
    <row r="781" spans="1:19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</row>
    <row r="782" spans="1:19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</row>
    <row r="783" spans="1:19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</row>
    <row r="784" spans="1:19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</row>
    <row r="785" spans="1:19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</row>
    <row r="786" spans="1:19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</row>
    <row r="787" spans="1:19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</row>
    <row r="788" spans="1:19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</row>
    <row r="789" spans="1:19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</row>
    <row r="790" spans="1:19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</row>
    <row r="791" spans="1:19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</row>
    <row r="792" spans="1:19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</row>
    <row r="793" spans="1:19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</row>
    <row r="794" spans="1:19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</row>
    <row r="795" spans="1:19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</row>
    <row r="796" spans="1:19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</row>
    <row r="797" spans="1:19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</row>
    <row r="798" spans="1:19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</row>
    <row r="799" spans="1:19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</row>
    <row r="800" spans="1:19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</row>
    <row r="801" spans="1:19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</row>
    <row r="802" spans="1:19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</row>
    <row r="803" spans="1:19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</row>
    <row r="804" spans="1:19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</row>
    <row r="805" spans="1:19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</row>
    <row r="806" spans="1:19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</row>
    <row r="807" spans="1:19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</row>
    <row r="808" spans="1:19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</row>
    <row r="809" spans="1:19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</row>
    <row r="810" spans="1:19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</row>
    <row r="811" spans="1:19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</row>
    <row r="812" spans="1:19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</row>
    <row r="813" spans="1:19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</row>
    <row r="814" spans="1:19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</row>
    <row r="815" spans="1:19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</row>
    <row r="816" spans="1:19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</row>
    <row r="817" spans="1:19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</row>
    <row r="818" spans="1:19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</row>
    <row r="819" spans="1:19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</row>
    <row r="820" spans="1:19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</row>
    <row r="821" spans="1:19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</row>
    <row r="822" spans="1:19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</row>
    <row r="823" spans="1:19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</row>
    <row r="824" spans="1:19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</row>
    <row r="825" spans="1:19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</row>
    <row r="826" spans="1:19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</row>
    <row r="827" spans="1:19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</row>
    <row r="828" spans="1:19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</row>
    <row r="829" spans="1:19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</row>
    <row r="830" spans="1:19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</row>
    <row r="831" spans="1:19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</row>
    <row r="832" spans="1:19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</row>
    <row r="833" spans="1:19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</row>
    <row r="834" spans="1:19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</row>
    <row r="835" spans="1:19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</row>
    <row r="836" spans="1:19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</row>
    <row r="837" spans="1:19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</row>
    <row r="838" spans="1:19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</row>
    <row r="839" spans="1:19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</row>
    <row r="840" spans="1:19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</row>
    <row r="841" spans="1:19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</row>
    <row r="842" spans="1:19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</row>
    <row r="843" spans="1:19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</row>
    <row r="844" spans="1:19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</row>
    <row r="845" spans="1:19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</row>
    <row r="846" spans="1:19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</row>
    <row r="847" spans="1:19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</row>
    <row r="848" spans="1:19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</row>
    <row r="849" spans="1:19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</row>
    <row r="850" spans="1:19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</row>
    <row r="851" spans="1:19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</row>
    <row r="852" spans="1:19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</row>
    <row r="853" spans="1:19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</row>
    <row r="854" spans="1:19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</row>
    <row r="855" spans="1:19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</row>
    <row r="856" spans="1:19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</row>
    <row r="857" spans="1:19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</row>
    <row r="858" spans="1:19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</row>
    <row r="859" spans="1:19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</row>
    <row r="860" spans="1:19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</row>
    <row r="861" spans="1:19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</row>
    <row r="862" spans="1:19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</row>
    <row r="863" spans="1:19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</row>
    <row r="864" spans="1:19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</row>
    <row r="865" spans="1:19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</row>
    <row r="866" spans="1:19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</row>
    <row r="867" spans="1:19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</row>
    <row r="868" spans="1:19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</row>
    <row r="869" spans="1:19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</row>
    <row r="870" spans="1:19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</row>
    <row r="871" spans="1:19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</row>
    <row r="872" spans="1:19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</row>
    <row r="873" spans="1:19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</row>
    <row r="874" spans="1:19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</row>
    <row r="875" spans="1:19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</row>
    <row r="876" spans="1:19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</row>
    <row r="877" spans="1:19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</row>
    <row r="878" spans="1:19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</row>
    <row r="879" spans="1:19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</row>
    <row r="880" spans="1:19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</row>
    <row r="881" spans="1:19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</row>
    <row r="882" spans="1:19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</row>
    <row r="883" spans="1:19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</row>
    <row r="884" spans="1:19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</row>
    <row r="885" spans="1:19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</row>
    <row r="886" spans="1:19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</row>
    <row r="887" spans="1:19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</row>
    <row r="888" spans="1:19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</row>
    <row r="889" spans="1:19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</row>
    <row r="890" spans="1:19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</row>
    <row r="891" spans="1:19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</row>
    <row r="892" spans="1:19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</row>
    <row r="893" spans="1:19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</row>
    <row r="894" spans="1:19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</row>
    <row r="895" spans="1:19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</row>
    <row r="896" spans="1:19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</row>
    <row r="897" spans="1:19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</row>
    <row r="898" spans="1:19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</row>
    <row r="899" spans="1:19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</row>
    <row r="900" spans="1:19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</row>
    <row r="901" spans="1:19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</row>
    <row r="902" spans="1:19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</row>
    <row r="903" spans="1:19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</row>
    <row r="904" spans="1:19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</row>
    <row r="905" spans="1:19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</row>
    <row r="906" spans="1:19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</row>
    <row r="907" spans="1:19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</row>
    <row r="908" spans="1:19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</row>
    <row r="909" spans="1:19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</row>
    <row r="910" spans="1:19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</row>
    <row r="911" spans="1:19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</row>
    <row r="912" spans="1:19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</row>
    <row r="913" spans="1:19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</row>
    <row r="914" spans="1:19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</row>
    <row r="915" spans="1:19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</row>
    <row r="916" spans="1:19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</row>
    <row r="917" spans="1:19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</row>
    <row r="918" spans="1:19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</row>
    <row r="919" spans="1:19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</row>
    <row r="920" spans="1:19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</row>
    <row r="921" spans="1:19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</row>
    <row r="922" spans="1:19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</row>
    <row r="923" spans="1:19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</row>
    <row r="924" spans="1:19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</row>
    <row r="925" spans="1:19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</row>
    <row r="926" spans="1:19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</row>
    <row r="927" spans="1:19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</row>
    <row r="928" spans="1:19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</row>
    <row r="929" spans="1:19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</row>
    <row r="930" spans="1:19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</row>
    <row r="931" spans="1:19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</row>
    <row r="932" spans="1:19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</row>
    <row r="933" spans="1:19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</row>
    <row r="934" spans="1:19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</row>
    <row r="935" spans="1:19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</row>
    <row r="936" spans="1:19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</row>
    <row r="937" spans="1:19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</row>
    <row r="938" spans="1:19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</row>
    <row r="939" spans="1:19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</row>
    <row r="940" spans="1:19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</row>
    <row r="941" spans="1:19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</row>
    <row r="942" spans="1:19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</row>
    <row r="943" spans="1:19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</row>
    <row r="944" spans="1:19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</row>
    <row r="945" spans="1:19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</row>
    <row r="946" spans="1:19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</row>
    <row r="947" spans="1:19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</row>
    <row r="948" spans="1:19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</row>
    <row r="949" spans="1:19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</row>
    <row r="950" spans="1:19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</row>
    <row r="951" spans="1:19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</row>
    <row r="952" spans="1:19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</row>
    <row r="953" spans="1:19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</row>
    <row r="954" spans="1:19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</row>
    <row r="955" spans="1:19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</row>
    <row r="956" spans="1:19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</row>
    <row r="957" spans="1:19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</row>
    <row r="958" spans="1:19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</row>
    <row r="959" spans="1:19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</row>
    <row r="960" spans="1:19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</row>
    <row r="961" spans="1:19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</row>
    <row r="962" spans="1:19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</row>
    <row r="963" spans="1:19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</row>
    <row r="964" spans="1:19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</row>
    <row r="965" spans="1:19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</row>
    <row r="966" spans="1:19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</row>
    <row r="967" spans="1:19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</row>
    <row r="968" spans="1:19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</row>
    <row r="969" spans="1:19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</row>
    <row r="970" spans="1:19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</row>
    <row r="971" spans="1:19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</row>
    <row r="972" spans="1:19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</row>
    <row r="973" spans="1:19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</row>
    <row r="974" spans="1:19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</row>
    <row r="975" spans="1:19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</row>
    <row r="976" spans="1:19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</row>
    <row r="977" spans="1:19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</row>
    <row r="978" spans="1:19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</row>
    <row r="979" spans="1:19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</row>
    <row r="980" spans="1:19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</row>
    <row r="981" spans="1:19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</row>
    <row r="982" spans="1:19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</row>
    <row r="983" spans="1:19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</row>
    <row r="984" spans="1:19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</row>
    <row r="985" spans="1:19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</row>
    <row r="986" spans="1:19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</row>
    <row r="987" spans="1:19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</row>
    <row r="988" spans="1:19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</row>
    <row r="989" spans="1:19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</row>
    <row r="990" spans="1:19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</row>
    <row r="991" spans="1:19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</row>
    <row r="992" spans="1:19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</row>
    <row r="993" spans="1:19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</row>
    <row r="994" spans="1:19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</row>
    <row r="995" spans="1:19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</row>
    <row r="996" spans="1:19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</row>
    <row r="997" spans="1:19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</row>
    <row r="998" spans="1:19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</row>
    <row r="999" spans="1:19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</row>
    <row r="1000" spans="1:19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</row>
    <row r="1001" spans="1:19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</row>
    <row r="1002" spans="1:19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</row>
    <row r="1003" spans="1:19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</row>
    <row r="1004" spans="1:19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</row>
    <row r="1005" spans="1:19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</row>
    <row r="1006" spans="1:19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</row>
    <row r="1007" spans="1:19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</row>
    <row r="1008" spans="1:19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</row>
    <row r="1009" spans="1:19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</row>
    <row r="1010" spans="1:19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</row>
    <row r="1011" spans="1:19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</row>
    <row r="1012" spans="1:19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</row>
    <row r="1013" spans="1:19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</row>
    <row r="1014" spans="1:19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</row>
    <row r="1015" spans="1:19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</row>
    <row r="1016" spans="1:19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</row>
    <row r="1017" spans="1:19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</row>
    <row r="1018" spans="1:19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</row>
    <row r="1019" spans="1:19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</row>
    <row r="1020" spans="1:19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</row>
    <row r="1021" spans="1:19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</row>
    <row r="1022" spans="1:19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</row>
    <row r="1023" spans="1:19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</row>
    <row r="1024" spans="1:19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</row>
    <row r="1025" spans="1:19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</row>
    <row r="1026" spans="1:19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</row>
    <row r="1027" spans="1:19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</row>
    <row r="1028" spans="1:19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</row>
    <row r="1029" spans="1:19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</row>
    <row r="1030" spans="1:19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</row>
    <row r="1031" spans="1:19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</row>
    <row r="1032" spans="1:19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</row>
    <row r="1033" spans="1:19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</row>
    <row r="1034" spans="1:19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</row>
    <row r="1035" spans="1:19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</row>
    <row r="1036" spans="1:19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</row>
    <row r="1037" spans="1:19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</row>
    <row r="1038" spans="1:19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</row>
    <row r="1039" spans="1:19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</row>
    <row r="1040" spans="1:19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</row>
    <row r="1041" spans="1:19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</row>
    <row r="1042" spans="1:19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</row>
    <row r="1043" spans="1:19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</row>
    <row r="1044" spans="1:19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</row>
    <row r="1045" spans="1:19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</row>
    <row r="1046" spans="1:19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</row>
    <row r="1047" spans="1:19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</row>
    <row r="1048" spans="1:19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</row>
    <row r="1049" spans="1:19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</row>
    <row r="1050" spans="1:19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</row>
    <row r="1051" spans="1:19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</row>
    <row r="1052" spans="1:19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</row>
    <row r="1053" spans="1:19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</row>
    <row r="1054" spans="1:19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</row>
    <row r="1055" spans="1:19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</row>
    <row r="1056" spans="1:19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</row>
    <row r="1057" spans="1:19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</row>
    <row r="1058" spans="1:19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</row>
    <row r="1059" spans="1:19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</row>
    <row r="1060" spans="1:19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</row>
    <row r="1061" spans="1:19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</row>
    <row r="1062" spans="1:19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</row>
    <row r="1063" spans="1:19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</row>
    <row r="1064" spans="1:19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</row>
    <row r="1065" spans="1:19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</row>
    <row r="1066" spans="1:19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</row>
    <row r="1067" spans="1:19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</row>
    <row r="1068" spans="1:19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</row>
    <row r="1069" spans="1:19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</row>
    <row r="1070" spans="1:19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</row>
    <row r="1071" spans="1:19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</row>
    <row r="1072" spans="1:19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</row>
    <row r="1073" spans="1:19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</row>
    <row r="1074" spans="1:19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</row>
    <row r="1075" spans="1:19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</row>
    <row r="1076" spans="1:19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</row>
    <row r="1077" spans="1:19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</row>
    <row r="1078" spans="1:19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</row>
    <row r="1079" spans="1:19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</row>
    <row r="1080" spans="1:19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</row>
    <row r="1081" spans="1:19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</row>
    <row r="1082" spans="1:19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</row>
    <row r="1083" spans="1:19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</row>
    <row r="1084" spans="1:19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</row>
    <row r="1085" spans="1:19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</row>
    <row r="1086" spans="1:19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</row>
    <row r="1087" spans="1:19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</row>
    <row r="1088" spans="1:19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</row>
    <row r="1089" spans="1:19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</row>
    <row r="1090" spans="1:19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</row>
    <row r="1091" spans="1:19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</row>
    <row r="1092" spans="1:19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</row>
    <row r="1093" spans="1:19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</row>
    <row r="1094" spans="1:19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</row>
    <row r="1095" spans="1:19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</row>
    <row r="1096" spans="1:19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</row>
    <row r="1097" spans="1:19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</row>
    <row r="1098" spans="1:19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</row>
    <row r="1099" spans="1:19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</row>
    <row r="1100" spans="1:19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</row>
    <row r="1101" spans="1:19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</row>
    <row r="1102" spans="1:19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</row>
    <row r="1103" spans="1:19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</row>
    <row r="1104" spans="1:19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</row>
    <row r="1105" spans="1:19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</row>
    <row r="1106" spans="1:19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</row>
    <row r="1107" spans="1:19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</row>
    <row r="1108" spans="1:19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</row>
    <row r="1109" spans="1:19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</row>
    <row r="1110" spans="1:19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</row>
    <row r="1111" spans="1:19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</row>
    <row r="1112" spans="1:19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</row>
    <row r="1113" spans="1:19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</row>
    <row r="1114" spans="1:19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</row>
    <row r="1115" spans="1:19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</row>
    <row r="1116" spans="1:19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</row>
    <row r="1117" spans="1:19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</row>
    <row r="1118" spans="1:19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</row>
    <row r="1119" spans="1:19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</row>
    <row r="1120" spans="1:19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</row>
    <row r="1121" spans="1:19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</row>
    <row r="1122" spans="1:19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</row>
    <row r="1123" spans="1:19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</row>
    <row r="1124" spans="1:19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</row>
    <row r="1125" spans="1:19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</row>
    <row r="1126" spans="1:19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</row>
    <row r="1127" spans="1:19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</row>
    <row r="1128" spans="1:19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</row>
    <row r="1129" spans="1:19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</row>
    <row r="1130" spans="1:19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</row>
    <row r="1131" spans="1:19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</row>
    <row r="1132" spans="1:19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</row>
    <row r="1133" spans="1:19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</row>
    <row r="1134" spans="1:19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</row>
    <row r="1135" spans="1:19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</row>
    <row r="1136" spans="1:19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</row>
    <row r="1137" spans="1:19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</row>
    <row r="1138" spans="1:19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</row>
    <row r="1139" spans="1:19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</row>
    <row r="1140" spans="1:19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</row>
    <row r="1141" spans="1:19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</row>
    <row r="1142" spans="1:19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</row>
    <row r="1143" spans="1:19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</row>
    <row r="1144" spans="1:19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</row>
    <row r="1145" spans="1:19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</row>
    <row r="1146" spans="1:19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</row>
    <row r="1147" spans="1:19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</row>
    <row r="1148" spans="1:19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</row>
    <row r="1149" spans="1:19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</row>
    <row r="1150" spans="1:19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</row>
    <row r="1151" spans="1:19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</row>
    <row r="1152" spans="1:19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</row>
    <row r="1153" spans="1:19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</row>
    <row r="1154" spans="1:19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</row>
    <row r="1155" spans="1:19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</row>
    <row r="1156" spans="1:19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</row>
    <row r="1157" spans="1:19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</row>
    <row r="1158" spans="1:19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</row>
    <row r="1159" spans="1:19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</row>
    <row r="1160" spans="1:19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</row>
    <row r="1161" spans="1:19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</row>
    <row r="1162" spans="1:19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</row>
    <row r="1163" spans="1:19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</row>
    <row r="1164" spans="1:19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</row>
    <row r="1165" spans="1:19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</row>
    <row r="1166" spans="1:19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</row>
    <row r="1167" spans="1:19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</row>
    <row r="1168" spans="1:19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</row>
    <row r="1169" spans="1:19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</row>
    <row r="1170" spans="1:19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</row>
    <row r="1171" spans="1:19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</row>
    <row r="1172" spans="1:19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</row>
    <row r="1173" spans="1:19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</row>
    <row r="1174" spans="1:19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</row>
    <row r="1175" spans="1:19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</row>
    <row r="1176" spans="1:19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</row>
    <row r="1177" spans="1:19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</row>
    <row r="1178" spans="1:19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</row>
    <row r="1179" spans="1:19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</row>
    <row r="1180" spans="1:19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</row>
    <row r="1181" spans="1:19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</row>
    <row r="1182" spans="1:19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</row>
    <row r="1183" spans="1:19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</row>
    <row r="1184" spans="1:19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</row>
    <row r="1185" spans="1:19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</row>
    <row r="1186" spans="1:19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</row>
    <row r="1187" spans="1:19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</row>
    <row r="1188" spans="1:19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</row>
    <row r="1189" spans="1:19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</row>
    <row r="1190" spans="1:19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</row>
    <row r="1191" spans="1:19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</row>
    <row r="1192" spans="1:19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</row>
    <row r="1193" spans="1:19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</row>
    <row r="1194" spans="1:19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</row>
    <row r="1195" spans="1:19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</row>
    <row r="1196" spans="1:19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</row>
    <row r="1197" spans="1:19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</row>
    <row r="1198" spans="1:19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</row>
    <row r="1199" spans="1:19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</row>
    <row r="1200" spans="1:19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</row>
    <row r="1201" spans="1:19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</row>
    <row r="1202" spans="1:19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</row>
    <row r="1203" spans="1:19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</row>
    <row r="1204" spans="1:19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</row>
    <row r="1205" spans="1:19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</row>
    <row r="1206" spans="1:19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</row>
    <row r="1207" spans="1:19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</row>
    <row r="1208" spans="1:19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</row>
    <row r="1209" spans="1:19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</row>
    <row r="1210" spans="1:19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</row>
    <row r="1211" spans="1:19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</row>
    <row r="1212" spans="1:19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</row>
    <row r="1213" spans="1:19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</row>
    <row r="1214" spans="1:19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</row>
    <row r="1215" spans="1:19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</row>
    <row r="1216" spans="1:19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</row>
    <row r="1217" spans="1:19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</row>
    <row r="1218" spans="1:19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</row>
    <row r="1219" spans="1:19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</row>
    <row r="1220" spans="1:19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</row>
    <row r="1221" spans="1:19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</row>
    <row r="1222" spans="1:19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</row>
    <row r="1223" spans="1:19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</row>
    <row r="1224" spans="1:19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</row>
    <row r="1225" spans="1:19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</row>
    <row r="1226" spans="1:19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</row>
    <row r="1227" spans="1:19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</row>
    <row r="1228" spans="1:19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</row>
    <row r="1229" spans="1:19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</row>
    <row r="1230" spans="1:19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</row>
    <row r="1231" spans="1:19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</row>
    <row r="1232" spans="1:19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</row>
    <row r="1233" spans="1:19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</row>
    <row r="1234" spans="1:19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</row>
    <row r="1235" spans="1:19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</row>
    <row r="1236" spans="1:19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</row>
    <row r="1237" spans="1:19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</row>
    <row r="1238" spans="1:19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</row>
    <row r="1239" spans="1:19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</row>
    <row r="1240" spans="1:19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</row>
    <row r="1241" spans="1:19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</row>
    <row r="1242" spans="1:19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</row>
    <row r="1243" spans="1:19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</row>
    <row r="1244" spans="1:19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</row>
    <row r="1245" spans="1:19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</row>
    <row r="1246" spans="1:19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</row>
    <row r="1247" spans="1:19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</row>
    <row r="1248" spans="1:19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</row>
    <row r="1249" spans="1:19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</row>
    <row r="1250" spans="1:19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</row>
    <row r="1251" spans="1:19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</row>
    <row r="1252" spans="1:19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</row>
    <row r="1253" spans="1:19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</row>
    <row r="1254" spans="1:19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</row>
    <row r="1255" spans="1:19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</row>
    <row r="1256" spans="1:19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</row>
    <row r="1257" spans="1:19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</row>
    <row r="1258" spans="1:19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</row>
    <row r="1259" spans="1:19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</row>
    <row r="1260" spans="1:19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</row>
    <row r="1261" spans="1:19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</row>
    <row r="1262" spans="1:19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</row>
    <row r="1263" spans="1:19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</row>
    <row r="1264" spans="1:19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</row>
    <row r="1265" spans="1:19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</row>
    <row r="1266" spans="1:19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</row>
    <row r="1267" spans="1:19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</row>
    <row r="1268" spans="1:19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</row>
    <row r="1269" spans="1:19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</row>
    <row r="1270" spans="1:19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</row>
    <row r="1271" spans="1:19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</row>
    <row r="1272" spans="1:19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</row>
    <row r="1273" spans="1:19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</row>
    <row r="1274" spans="1:19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</row>
    <row r="1275" spans="1:19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</row>
    <row r="1276" spans="1:19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</row>
    <row r="1277" spans="1:19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</row>
    <row r="1278" spans="1:19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</row>
    <row r="1279" spans="1:19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</row>
    <row r="1280" spans="1:19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</row>
    <row r="1281" spans="1:19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</row>
    <row r="1282" spans="1:19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</row>
    <row r="1283" spans="1:19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</row>
    <row r="1284" spans="1:19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</row>
    <row r="1285" spans="1:19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</row>
    <row r="1286" spans="1:19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</row>
    <row r="1287" spans="1:19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</row>
    <row r="1288" spans="1:19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</row>
    <row r="1289" spans="1:19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</row>
    <row r="1290" spans="1:19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</row>
    <row r="1291" spans="1:19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</row>
    <row r="1292" spans="1:19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</row>
    <row r="1293" spans="1:19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</row>
    <row r="1294" spans="1:19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</row>
    <row r="1295" spans="1:19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</row>
    <row r="1296" spans="1:19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</row>
    <row r="1297" spans="1:19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</row>
    <row r="1298" spans="1:19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</row>
    <row r="1299" spans="1:19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</row>
    <row r="1300" spans="1:19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</row>
    <row r="1301" spans="1:19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</row>
    <row r="1302" spans="1:19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</row>
    <row r="1303" spans="1:19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</row>
    <row r="1304" spans="1:19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</row>
    <row r="1305" spans="1:19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</row>
    <row r="1306" spans="1:19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</row>
    <row r="1307" spans="1:19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</row>
    <row r="1308" spans="1:19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</row>
    <row r="1309" spans="1:19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</row>
    <row r="1310" spans="1:19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</row>
    <row r="1311" spans="1:19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</row>
    <row r="1312" spans="1:19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</row>
    <row r="1313" spans="1:19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</row>
    <row r="1314" spans="1:19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</row>
    <row r="1315" spans="1:19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</row>
    <row r="1316" spans="1:19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</row>
    <row r="1317" spans="1:19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</row>
    <row r="1318" spans="1:19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</row>
    <row r="1319" spans="1:19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</row>
    <row r="1320" spans="1:19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</row>
    <row r="1321" spans="1:19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</row>
    <row r="1322" spans="1:19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</row>
    <row r="1323" spans="1:19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</row>
    <row r="1324" spans="1:19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</row>
    <row r="1325" spans="1:19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</row>
    <row r="1326" spans="1:19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</row>
    <row r="1327" spans="1:19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</row>
    <row r="1328" spans="1:19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</row>
    <row r="1329" spans="1:19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</row>
    <row r="1330" spans="1:19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</row>
    <row r="1331" spans="1:19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</row>
    <row r="1332" spans="1:19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</row>
    <row r="1333" spans="1:19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</row>
    <row r="1334" spans="1:19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</row>
    <row r="1335" spans="1:19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</row>
    <row r="1336" spans="1:19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</row>
    <row r="1337" spans="1:19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</row>
    <row r="1338" spans="1:19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</row>
    <row r="1339" spans="1:19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</row>
    <row r="1340" spans="1:19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</row>
    <row r="1341" spans="1:19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</row>
    <row r="1342" spans="1:19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</row>
    <row r="1343" spans="1:19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</row>
    <row r="1344" spans="1:19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</row>
    <row r="1345" spans="1:19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</row>
    <row r="1346" spans="1:19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</row>
    <row r="1347" spans="1:19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</row>
    <row r="1348" spans="1:19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</row>
    <row r="1349" spans="1:19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</row>
    <row r="1350" spans="1:19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</row>
    <row r="1351" spans="1:19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</row>
    <row r="1352" spans="1:19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</row>
    <row r="1353" spans="1:19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</row>
    <row r="1354" spans="1:19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</row>
    <row r="1355" spans="1:19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</row>
    <row r="1356" spans="1:19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</row>
    <row r="1357" spans="1:19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</row>
    <row r="1358" spans="1:19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</row>
    <row r="1359" spans="1:19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</row>
    <row r="1360" spans="1:19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</row>
    <row r="1361" spans="1:19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</row>
    <row r="1362" spans="1:19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</row>
    <row r="1363" spans="1:19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</row>
    <row r="1364" spans="1:19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</row>
    <row r="1365" spans="1:19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</row>
    <row r="1366" spans="1:19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</row>
    <row r="1367" spans="1:19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</row>
    <row r="1368" spans="1:19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</row>
    <row r="1369" spans="1:19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</row>
    <row r="1370" spans="1:19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</row>
    <row r="1371" spans="1:19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</row>
    <row r="1372" spans="1:19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</row>
    <row r="1373" spans="1:19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</row>
    <row r="1374" spans="1:19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</row>
    <row r="1375" spans="1:19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</row>
    <row r="1376" spans="1:19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</row>
    <row r="1377" spans="1:19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</row>
    <row r="1378" spans="1:19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</row>
    <row r="1379" spans="1:19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</row>
    <row r="1380" spans="1:19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</row>
    <row r="1381" spans="1:19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</row>
    <row r="1382" spans="1:19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</row>
    <row r="1383" spans="1:19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</row>
    <row r="1384" spans="1:19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</row>
    <row r="1385" spans="1:19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</row>
    <row r="1386" spans="1:19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</row>
    <row r="1387" spans="1:19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</row>
    <row r="1388" spans="1:19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</row>
    <row r="1389" spans="1:19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</row>
    <row r="1390" spans="1:19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</row>
    <row r="1391" spans="1:19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</row>
    <row r="1392" spans="1:19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</row>
    <row r="1393" spans="1:19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</row>
    <row r="1394" spans="1:19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</row>
    <row r="1395" spans="1:19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</row>
    <row r="1396" spans="1:19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</row>
    <row r="1397" spans="1:19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</row>
    <row r="1398" spans="1:19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</row>
    <row r="1399" spans="1:19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</row>
    <row r="1400" spans="1:19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</row>
    <row r="1401" spans="1:19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</row>
    <row r="1402" spans="1:19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</row>
    <row r="1403" spans="1:19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</row>
    <row r="1404" spans="1:19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</row>
    <row r="1405" spans="1:19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</row>
    <row r="1406" spans="1:19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</row>
    <row r="1407" spans="1:19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</row>
    <row r="1408" spans="1:19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</row>
    <row r="1409" spans="1:19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</row>
    <row r="1410" spans="1:19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</row>
    <row r="1411" spans="1:19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</row>
    <row r="1412" spans="1:19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</row>
    <row r="1413" spans="1:19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</row>
    <row r="1414" spans="1:19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</row>
    <row r="1415" spans="1:19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</row>
    <row r="1416" spans="1:19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</row>
    <row r="1417" spans="1:19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</row>
    <row r="1418" spans="1:19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</row>
    <row r="1419" spans="1:19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</row>
    <row r="1420" spans="1:19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</row>
    <row r="1421" spans="1:19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</row>
    <row r="1422" spans="1:19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</row>
    <row r="1423" spans="1:19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</row>
    <row r="1424" spans="1:19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</row>
    <row r="1425" spans="1:19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</row>
    <row r="1426" spans="1:19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</row>
    <row r="1427" spans="1:19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</row>
    <row r="1428" spans="1:19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</row>
    <row r="1429" spans="1:19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</row>
    <row r="1430" spans="1:19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</row>
    <row r="1431" spans="1:19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</row>
    <row r="1432" spans="1:19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</row>
    <row r="1433" spans="1:19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</row>
    <row r="1434" spans="1:19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</row>
    <row r="1435" spans="1:19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</row>
    <row r="1436" spans="1:19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</row>
    <row r="1437" spans="1:19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</row>
    <row r="1438" spans="1:19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</row>
    <row r="1439" spans="1:19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</row>
    <row r="1440" spans="1:19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</row>
    <row r="1441" spans="1:19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</row>
    <row r="1442" spans="1:19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</row>
    <row r="1443" spans="1:19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</row>
    <row r="1444" spans="1:19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</row>
    <row r="1445" spans="1:19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</row>
    <row r="1446" spans="1:19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</row>
    <row r="1447" spans="1:19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</row>
    <row r="1448" spans="1:19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</row>
    <row r="1449" spans="1:19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</row>
    <row r="1450" spans="1:19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</row>
    <row r="1451" spans="1:19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</row>
    <row r="1452" spans="1:19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</row>
    <row r="1453" spans="1:19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</row>
    <row r="1454" spans="1:19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</row>
    <row r="1455" spans="1:19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</row>
    <row r="1456" spans="1:19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</row>
    <row r="1457" spans="1:19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</row>
    <row r="1458" spans="1:19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</row>
    <row r="1459" spans="1:19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</row>
    <row r="1460" spans="1:19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</row>
    <row r="1461" spans="1:19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</row>
    <row r="1462" spans="1:19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</row>
    <row r="1463" spans="1:19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</row>
    <row r="1464" spans="1:19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</row>
    <row r="1465" spans="1:19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</row>
    <row r="1466" spans="1:19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</row>
    <row r="1467" spans="1:19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</row>
    <row r="1468" spans="1:19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</row>
    <row r="1469" spans="1:19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</row>
    <row r="1470" spans="1:19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</row>
    <row r="1471" spans="1:19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</row>
    <row r="1472" spans="1:19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</row>
    <row r="1473" spans="1:19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</row>
    <row r="1474" spans="1:19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</row>
    <row r="1475" spans="1:19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</row>
    <row r="1476" spans="1:19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</row>
    <row r="1477" spans="1:19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</row>
    <row r="1478" spans="1:19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</row>
    <row r="1479" spans="1:19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</row>
    <row r="1480" spans="1:19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</row>
    <row r="1481" spans="1:19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</row>
    <row r="1482" spans="1:19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</row>
    <row r="1483" spans="1:19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</row>
    <row r="1484" spans="1:19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</row>
    <row r="1485" spans="1:19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</row>
    <row r="1486" spans="1:19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</row>
    <row r="1487" spans="1:19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</row>
    <row r="1488" spans="1:19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</row>
    <row r="1489" spans="1:19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</row>
    <row r="1490" spans="1:19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</row>
    <row r="1491" spans="1:19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</row>
    <row r="1492" spans="1:19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</row>
    <row r="1493" spans="1:19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</row>
    <row r="1494" spans="1:19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</row>
    <row r="1495" spans="1:19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</row>
    <row r="1496" spans="1:19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</row>
    <row r="1497" spans="1:19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</row>
    <row r="1498" spans="1:19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</row>
    <row r="1499" spans="1:19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</row>
    <row r="1500" spans="1:19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</row>
    <row r="1501" spans="1:19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</row>
    <row r="1502" spans="1:19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</row>
    <row r="1503" spans="1:19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</row>
    <row r="1504" spans="1:19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</row>
    <row r="1505" spans="1:19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</row>
    <row r="1506" spans="1:19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</row>
    <row r="1507" spans="1:19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</row>
    <row r="1508" spans="1:19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</row>
    <row r="1509" spans="1:19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</row>
    <row r="1510" spans="1:19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</row>
    <row r="1511" spans="1:19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</row>
    <row r="1512" spans="1:19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</row>
    <row r="1513" spans="1:19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</row>
    <row r="1514" spans="1:19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</row>
    <row r="1515" spans="1:19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</row>
    <row r="1516" spans="1:19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</row>
    <row r="1517" spans="1:19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</row>
    <row r="1518" spans="1:19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</row>
    <row r="1519" spans="1:19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</row>
    <row r="1520" spans="1:19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</row>
    <row r="1521" spans="1:19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</row>
    <row r="1522" spans="1:19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</row>
    <row r="1523" spans="1:19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</row>
    <row r="1524" spans="1:19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</row>
    <row r="1525" spans="1:19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</row>
    <row r="1526" spans="1:19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</row>
    <row r="1527" spans="1:19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</row>
    <row r="1528" spans="1:19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</row>
    <row r="1529" spans="1:19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</row>
    <row r="1530" spans="1:19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</row>
    <row r="1531" spans="1:19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</row>
    <row r="1532" spans="1:19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</row>
    <row r="1533" spans="1:19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</row>
    <row r="1534" spans="1:19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</row>
    <row r="1535" spans="1:19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</row>
    <row r="1536" spans="1:19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</row>
    <row r="1537" spans="1:19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</row>
    <row r="1538" spans="1:19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</row>
    <row r="1539" spans="1:19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</row>
    <row r="1540" spans="1:19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</row>
    <row r="1541" spans="1:19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</row>
    <row r="1542" spans="1:19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</row>
    <row r="1543" spans="1:19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</row>
    <row r="1544" spans="1:19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</row>
    <row r="1545" spans="1:19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</row>
    <row r="1546" spans="1:19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</row>
    <row r="1547" spans="1:19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</row>
    <row r="1548" spans="1:19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</row>
    <row r="1549" spans="1:19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</row>
    <row r="1550" spans="1:19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</row>
    <row r="1551" spans="1:19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</row>
    <row r="1552" spans="1:19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</row>
    <row r="1553" spans="1:19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</row>
    <row r="1554" spans="1:19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</row>
    <row r="1555" spans="1:19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</row>
    <row r="1556" spans="1:19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</row>
    <row r="1557" spans="1:19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</row>
    <row r="1558" spans="1:19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</row>
    <row r="1559" spans="1:19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</row>
    <row r="1560" spans="1:19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</row>
    <row r="1561" spans="1:19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</row>
    <row r="1562" spans="1:19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</row>
    <row r="1563" spans="1:19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</row>
    <row r="1564" spans="1:19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</row>
    <row r="1565" spans="1:19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</row>
    <row r="1566" spans="1:19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</row>
    <row r="1567" spans="1:19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</row>
    <row r="1568" spans="1:19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</row>
    <row r="1569" spans="1:19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</row>
    <row r="1570" spans="1:19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</row>
    <row r="1571" spans="1:19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</row>
    <row r="1572" spans="1:19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</row>
    <row r="1573" spans="1:19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</row>
    <row r="1574" spans="1:19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</row>
    <row r="1575" spans="1:19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</row>
    <row r="1576" spans="1:19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</row>
    <row r="1577" spans="1:19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</row>
    <row r="1578" spans="1:19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</row>
    <row r="1579" spans="1:19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</row>
    <row r="1580" spans="1:19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</row>
    <row r="1581" spans="1:19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</row>
    <row r="1582" spans="1:19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</row>
    <row r="1583" spans="1:19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</row>
    <row r="1584" spans="1:19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</row>
    <row r="1585" spans="1:19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</row>
    <row r="1586" spans="1:19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</row>
    <row r="1587" spans="1:19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</row>
    <row r="1588" spans="1:19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</row>
    <row r="1589" spans="1:19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</row>
    <row r="1590" spans="1:19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</row>
    <row r="1591" spans="1:19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</row>
    <row r="1592" spans="1:19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</row>
    <row r="1593" spans="1:19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</row>
    <row r="1594" spans="1:19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</row>
    <row r="1595" spans="1:19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</row>
    <row r="1596" spans="1:19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</row>
    <row r="1597" spans="1:19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</row>
    <row r="1598" spans="1:19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</row>
    <row r="1599" spans="1:19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</row>
    <row r="1600" spans="1:19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</row>
    <row r="1601" spans="1:19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</row>
    <row r="1602" spans="1:19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</row>
    <row r="1603" spans="1:19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</row>
    <row r="1604" spans="1:19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</row>
    <row r="1605" spans="1:19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</row>
    <row r="1606" spans="1:19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</row>
    <row r="1607" spans="1:19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</row>
    <row r="1608" spans="1:19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</row>
    <row r="1609" spans="1:19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</row>
    <row r="1610" spans="1:19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</row>
    <row r="1611" spans="1:19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</row>
    <row r="1612" spans="1:19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</row>
    <row r="1613" spans="1:19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</row>
    <row r="1614" spans="1:19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</row>
    <row r="1615" spans="1:19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</row>
    <row r="1616" spans="1:19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</row>
    <row r="1617" spans="1:19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</row>
    <row r="1618" spans="1:19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</row>
    <row r="1619" spans="1:19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</row>
    <row r="1620" spans="1:19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4"/>
    </row>
    <row r="1621" spans="1:19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</row>
    <row r="1622" spans="1:19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</row>
    <row r="1623" spans="1:19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</row>
    <row r="1624" spans="1:19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14"/>
    </row>
    <row r="1625" spans="1:19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14"/>
    </row>
    <row r="1626" spans="1:19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14"/>
    </row>
    <row r="1627" spans="1:19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</row>
    <row r="1628" spans="1:19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</row>
    <row r="1629" spans="1:19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</row>
    <row r="1630" spans="1:19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14"/>
    </row>
    <row r="1631" spans="1:19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</row>
    <row r="1632" spans="1:19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</row>
    <row r="1633" spans="1:19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</row>
    <row r="1634" spans="1:19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14"/>
    </row>
    <row r="1635" spans="1:19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14"/>
    </row>
    <row r="1636" spans="1:19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14"/>
    </row>
    <row r="1637" spans="1:19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</row>
    <row r="1638" spans="1:19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</row>
    <row r="1639" spans="1:19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</row>
    <row r="1640" spans="1:19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</row>
    <row r="1641" spans="1:19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</row>
    <row r="1642" spans="1:19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</row>
    <row r="1643" spans="1:19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</row>
    <row r="1644" spans="1:19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14"/>
    </row>
    <row r="1645" spans="1:19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14"/>
    </row>
    <row r="1646" spans="1:19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</row>
    <row r="1647" spans="1:19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</row>
    <row r="1648" spans="1:19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</row>
    <row r="1649" spans="1:19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</row>
    <row r="1650" spans="1:19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14"/>
    </row>
    <row r="1651" spans="1:19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</row>
    <row r="1652" spans="1:19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</row>
    <row r="1653" spans="1:19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</row>
    <row r="1654" spans="1:19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</row>
    <row r="1655" spans="1:19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</row>
    <row r="1656" spans="1:19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</row>
    <row r="1657" spans="1:19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</row>
    <row r="1658" spans="1:19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</row>
    <row r="1659" spans="1:19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</row>
    <row r="1660" spans="1:19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</row>
    <row r="1661" spans="1:19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</row>
    <row r="1662" spans="1:19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</row>
    <row r="1663" spans="1:19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</row>
    <row r="1664" spans="1:19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</row>
    <row r="1665" spans="1:19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</row>
    <row r="1666" spans="1:19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14"/>
    </row>
    <row r="1667" spans="1:19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</row>
    <row r="1668" spans="1:19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</row>
    <row r="1669" spans="1:19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</row>
    <row r="1670" spans="1:19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</row>
    <row r="1671" spans="1:19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</row>
    <row r="1672" spans="1:19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</row>
    <row r="1673" spans="1:19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</row>
    <row r="1674" spans="1:19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</row>
    <row r="1675" spans="1:19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</row>
    <row r="1676" spans="1:19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</row>
    <row r="1677" spans="1:19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</row>
    <row r="1678" spans="1:19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</row>
    <row r="1679" spans="1:19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</row>
    <row r="1680" spans="1:19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</row>
    <row r="1681" spans="1:19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</row>
    <row r="1682" spans="1:19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</row>
    <row r="1683" spans="1:19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</row>
    <row r="1684" spans="1:19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14"/>
    </row>
    <row r="1685" spans="1:19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</row>
    <row r="1686" spans="1:19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</row>
    <row r="1687" spans="1:19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</row>
    <row r="1688" spans="1:19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</row>
    <row r="1689" spans="1:19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</row>
    <row r="1690" spans="1:19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</row>
    <row r="1691" spans="1:19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</row>
    <row r="1692" spans="1:19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</row>
    <row r="1693" spans="1:19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</row>
    <row r="1694" spans="1:19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</row>
    <row r="1695" spans="1:19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14"/>
    </row>
    <row r="1696" spans="1:19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</row>
    <row r="1697" spans="1:19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</row>
    <row r="1698" spans="1:19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</row>
    <row r="1699" spans="1:19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</row>
    <row r="1700" spans="1:19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</row>
    <row r="1701" spans="1:19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</row>
    <row r="1702" spans="1:19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</row>
    <row r="1703" spans="1:19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</row>
    <row r="1704" spans="1:19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</row>
    <row r="1705" spans="1:19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</row>
    <row r="1706" spans="1:19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</row>
    <row r="1707" spans="1:19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</row>
    <row r="1708" spans="1:19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</row>
    <row r="1709" spans="1:19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</row>
    <row r="1710" spans="1:19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</row>
    <row r="1711" spans="1:19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</row>
    <row r="1712" spans="1:19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</row>
    <row r="1713" spans="1:19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</row>
    <row r="1714" spans="1:19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</row>
    <row r="1715" spans="1:19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14"/>
    </row>
    <row r="1716" spans="1:19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4"/>
      <c r="R1716" s="14"/>
      <c r="S1716" s="14"/>
    </row>
    <row r="1717" spans="1:19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</row>
    <row r="1718" spans="1:19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</row>
    <row r="1719" spans="1:19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</row>
    <row r="1720" spans="1:19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</row>
    <row r="1721" spans="1:19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</row>
    <row r="1722" spans="1:19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</row>
    <row r="1723" spans="1:19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</row>
    <row r="1724" spans="1:19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14"/>
    </row>
    <row r="1725" spans="1:19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14"/>
    </row>
    <row r="1726" spans="1:19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4"/>
      <c r="R1726" s="14"/>
      <c r="S1726" s="14"/>
    </row>
    <row r="1727" spans="1:19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</row>
    <row r="1728" spans="1:19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</row>
    <row r="1729" spans="1:19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</row>
    <row r="1730" spans="1:19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</row>
    <row r="1731" spans="1:19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</row>
    <row r="1732" spans="1:19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</row>
    <row r="1733" spans="1:19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</row>
    <row r="1734" spans="1:19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</row>
    <row r="1735" spans="1:19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14"/>
    </row>
    <row r="1736" spans="1:19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</row>
    <row r="1737" spans="1:19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</row>
    <row r="1738" spans="1:19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</row>
    <row r="1739" spans="1:19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</row>
    <row r="1740" spans="1:19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4"/>
      <c r="R1740" s="14"/>
      <c r="S1740" s="14"/>
    </row>
    <row r="1741" spans="1:19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</row>
    <row r="1742" spans="1:19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</row>
    <row r="1743" spans="1:19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</row>
    <row r="1744" spans="1:19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</row>
    <row r="1745" spans="1:19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</row>
    <row r="1746" spans="1:19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</row>
    <row r="1747" spans="1:19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</row>
    <row r="1748" spans="1:19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</row>
    <row r="1749" spans="1:19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</row>
    <row r="1750" spans="1:19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/>
      <c r="R1750" s="14"/>
      <c r="S1750" s="14"/>
    </row>
    <row r="1751" spans="1:19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</row>
    <row r="1752" spans="1:19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</row>
    <row r="1753" spans="1:19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</row>
    <row r="1754" spans="1:19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</row>
    <row r="1755" spans="1:19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14"/>
    </row>
    <row r="1756" spans="1:19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</row>
    <row r="1757" spans="1:19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</row>
    <row r="1758" spans="1:19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</row>
    <row r="1759" spans="1:19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</row>
    <row r="1760" spans="1:19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14"/>
    </row>
    <row r="1761" spans="1:19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</row>
    <row r="1762" spans="1:19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</row>
    <row r="1763" spans="1:19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</row>
    <row r="1764" spans="1:19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</row>
    <row r="1765" spans="1:19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14"/>
    </row>
    <row r="1766" spans="1:19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</row>
    <row r="1767" spans="1:19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</row>
    <row r="1768" spans="1:19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</row>
    <row r="1769" spans="1:19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</row>
    <row r="1770" spans="1:19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  <c r="S1770" s="14"/>
    </row>
    <row r="1771" spans="1:19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</row>
    <row r="1772" spans="1:19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</row>
    <row r="1773" spans="1:19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</row>
    <row r="1774" spans="1:19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</row>
    <row r="1775" spans="1:19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</row>
    <row r="1776" spans="1:19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</row>
    <row r="1777" spans="1:19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</row>
    <row r="1778" spans="1:19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</row>
    <row r="1779" spans="1:19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</row>
    <row r="1780" spans="1:19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4"/>
      <c r="R1780" s="14"/>
      <c r="S1780" s="14"/>
    </row>
    <row r="1781" spans="1:19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</row>
    <row r="1782" spans="1:19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</row>
    <row r="1783" spans="1:19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</row>
    <row r="1784" spans="1:19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</row>
    <row r="1785" spans="1:19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</row>
    <row r="1786" spans="1:19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</row>
    <row r="1787" spans="1:19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</row>
    <row r="1788" spans="1:19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</row>
    <row r="1789" spans="1:19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</row>
    <row r="1790" spans="1:19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</row>
    <row r="1791" spans="1:19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</row>
    <row r="1792" spans="1:19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</row>
    <row r="1793" spans="1:19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</row>
    <row r="1794" spans="1:19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</row>
    <row r="1795" spans="1:19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</row>
    <row r="1796" spans="1:19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</row>
    <row r="1797" spans="1:19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</row>
    <row r="1798" spans="1:19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</row>
    <row r="1799" spans="1:19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</row>
    <row r="1800" spans="1:19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</row>
    <row r="1801" spans="1:19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</row>
    <row r="1802" spans="1:19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</row>
    <row r="1803" spans="1:19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</row>
    <row r="1804" spans="1:19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</row>
    <row r="1805" spans="1:19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14"/>
    </row>
    <row r="1806" spans="1:19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</row>
    <row r="1807" spans="1:19">
      <c r="A1807" s="14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</row>
    <row r="1808" spans="1:19">
      <c r="A1808" s="14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</row>
    <row r="1809" spans="1:19">
      <c r="A1809" s="14"/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</row>
    <row r="1810" spans="1:19">
      <c r="A1810" s="14"/>
      <c r="B1810" s="14"/>
      <c r="C1810" s="14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</row>
    <row r="1811" spans="1:19">
      <c r="A1811" s="14"/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</row>
    <row r="1812" spans="1:19">
      <c r="A1812" s="14"/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</row>
    <row r="1813" spans="1:19">
      <c r="A1813" s="14"/>
      <c r="B1813" s="14"/>
      <c r="C1813" s="14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</row>
    <row r="1814" spans="1:19">
      <c r="A1814" s="14"/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</row>
    <row r="1815" spans="1:19">
      <c r="A1815" s="14"/>
      <c r="B1815" s="14"/>
      <c r="C1815" s="14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</row>
    <row r="1816" spans="1:19">
      <c r="A1816" s="14"/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</row>
    <row r="1817" spans="1:19">
      <c r="A1817" s="14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</row>
    <row r="1818" spans="1:19">
      <c r="A1818" s="14"/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</row>
    <row r="1819" spans="1:19">
      <c r="A1819" s="14"/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</row>
    <row r="1820" spans="1:19">
      <c r="A1820" s="14"/>
      <c r="B1820" s="14"/>
      <c r="C1820" s="14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14"/>
    </row>
    <row r="1821" spans="1:19">
      <c r="A1821" s="14"/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</row>
    <row r="1822" spans="1:19">
      <c r="A1822" s="14"/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</row>
    <row r="1823" spans="1:19">
      <c r="A1823" s="14"/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</row>
    <row r="1824" spans="1:19">
      <c r="A1824" s="14"/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</row>
    <row r="1825" spans="1:19">
      <c r="A1825" s="14"/>
      <c r="B1825" s="14"/>
      <c r="C1825" s="14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</row>
    <row r="1826" spans="1:19">
      <c r="A1826" s="14"/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</row>
    <row r="1827" spans="1:19">
      <c r="A1827" s="14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</row>
    <row r="1828" spans="1:19">
      <c r="A1828" s="14"/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</row>
    <row r="1829" spans="1:19">
      <c r="A1829" s="14"/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</row>
    <row r="1830" spans="1:19">
      <c r="A1830" s="14"/>
      <c r="B1830" s="14"/>
      <c r="C1830" s="14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14"/>
    </row>
    <row r="1831" spans="1:19">
      <c r="A1831" s="14"/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</row>
    <row r="1832" spans="1:19">
      <c r="A1832" s="14"/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</row>
    <row r="1833" spans="1:19">
      <c r="A1833" s="14"/>
      <c r="B1833" s="14"/>
      <c r="C1833" s="14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</row>
    <row r="1834" spans="1:19">
      <c r="A1834" s="14"/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</row>
    <row r="1835" spans="1:19">
      <c r="A1835" s="14"/>
      <c r="B1835" s="14"/>
      <c r="C1835" s="14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</row>
    <row r="1836" spans="1:19">
      <c r="A1836" s="14"/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</row>
    <row r="1837" spans="1:19">
      <c r="A1837" s="14"/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</row>
    <row r="1838" spans="1:19">
      <c r="A1838" s="14"/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</row>
    <row r="1839" spans="1:19">
      <c r="A1839" s="14"/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</row>
    <row r="1840" spans="1:19">
      <c r="A1840" s="14"/>
      <c r="B1840" s="14"/>
      <c r="C1840" s="14"/>
      <c r="D1840" s="14"/>
      <c r="E1840" s="14"/>
      <c r="F1840" s="14"/>
      <c r="G1840" s="14"/>
      <c r="H1840" s="14"/>
      <c r="I1840" s="14"/>
      <c r="J1840" s="14"/>
      <c r="K1840" s="14"/>
      <c r="L1840" s="14"/>
      <c r="M1840" s="14"/>
      <c r="N1840" s="14"/>
      <c r="O1840" s="14"/>
      <c r="P1840" s="14"/>
      <c r="Q1840" s="14"/>
      <c r="R1840" s="14"/>
      <c r="S1840" s="14"/>
    </row>
    <row r="1841" spans="1:19">
      <c r="A1841" s="14"/>
      <c r="B1841" s="14"/>
      <c r="C1841" s="14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4"/>
      <c r="R1841" s="14"/>
      <c r="S1841" s="14"/>
    </row>
    <row r="1842" spans="1:19">
      <c r="A1842" s="14"/>
      <c r="B1842" s="14"/>
      <c r="C1842" s="14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4"/>
      <c r="R1842" s="14"/>
      <c r="S1842" s="14"/>
    </row>
    <row r="1843" spans="1:19">
      <c r="A1843" s="14"/>
      <c r="B1843" s="14"/>
      <c r="C1843" s="14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4"/>
      <c r="R1843" s="14"/>
      <c r="S1843" s="14"/>
    </row>
    <row r="1844" spans="1:19">
      <c r="A1844" s="14"/>
      <c r="B1844" s="14"/>
      <c r="C1844" s="14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4"/>
      <c r="R1844" s="14"/>
      <c r="S1844" s="14"/>
    </row>
    <row r="1845" spans="1:19">
      <c r="A1845" s="14"/>
      <c r="B1845" s="14"/>
      <c r="C1845" s="14"/>
      <c r="D1845" s="14"/>
      <c r="E1845" s="14"/>
      <c r="F1845" s="14"/>
      <c r="G1845" s="14"/>
      <c r="H1845" s="14"/>
      <c r="I1845" s="14"/>
      <c r="J1845" s="14"/>
      <c r="K1845" s="14"/>
      <c r="L1845" s="14"/>
      <c r="M1845" s="14"/>
      <c r="N1845" s="14"/>
      <c r="O1845" s="14"/>
      <c r="P1845" s="14"/>
      <c r="Q1845" s="14"/>
      <c r="R1845" s="14"/>
      <c r="S1845" s="14"/>
    </row>
    <row r="1846" spans="1:19">
      <c r="A1846" s="14"/>
      <c r="B1846" s="14"/>
      <c r="C1846" s="14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14"/>
    </row>
    <row r="1847" spans="1:19">
      <c r="A1847" s="14"/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</row>
    <row r="1848" spans="1:19">
      <c r="A1848" s="14"/>
      <c r="B1848" s="14"/>
      <c r="C1848" s="14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</row>
    <row r="1849" spans="1:19">
      <c r="A1849" s="14"/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</row>
    <row r="1850" spans="1:19">
      <c r="A1850" s="14"/>
      <c r="B1850" s="14"/>
      <c r="C1850" s="14"/>
      <c r="D1850" s="14"/>
      <c r="E1850" s="14"/>
      <c r="F1850" s="14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  <c r="Q1850" s="14"/>
      <c r="R1850" s="14"/>
      <c r="S1850" s="14"/>
    </row>
    <row r="1851" spans="1:19">
      <c r="A1851" s="14"/>
      <c r="B1851" s="14"/>
      <c r="C1851" s="14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4"/>
      <c r="R1851" s="14"/>
      <c r="S1851" s="14"/>
    </row>
    <row r="1852" spans="1:19">
      <c r="A1852" s="14"/>
      <c r="B1852" s="14"/>
      <c r="C1852" s="14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4"/>
      <c r="R1852" s="14"/>
      <c r="S1852" s="14"/>
    </row>
    <row r="1853" spans="1:19">
      <c r="A1853" s="14"/>
      <c r="B1853" s="14"/>
      <c r="C1853" s="14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4"/>
      <c r="R1853" s="14"/>
      <c r="S1853" s="14"/>
    </row>
    <row r="1854" spans="1:19">
      <c r="A1854" s="14"/>
      <c r="B1854" s="14"/>
      <c r="C1854" s="14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4"/>
      <c r="R1854" s="14"/>
      <c r="S1854" s="14"/>
    </row>
    <row r="1855" spans="1:19">
      <c r="A1855" s="14"/>
      <c r="B1855" s="14"/>
      <c r="C1855" s="14"/>
      <c r="D1855" s="14"/>
      <c r="E1855" s="14"/>
      <c r="F1855" s="14"/>
      <c r="G1855" s="14"/>
      <c r="H1855" s="14"/>
      <c r="I1855" s="14"/>
      <c r="J1855" s="14"/>
      <c r="K1855" s="14"/>
      <c r="L1855" s="14"/>
      <c r="M1855" s="14"/>
      <c r="N1855" s="14"/>
      <c r="O1855" s="14"/>
      <c r="P1855" s="14"/>
      <c r="Q1855" s="14"/>
      <c r="R1855" s="14"/>
      <c r="S1855" s="14"/>
    </row>
    <row r="1856" spans="1:19">
      <c r="A1856" s="14"/>
      <c r="B1856" s="14"/>
      <c r="C1856" s="14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4"/>
      <c r="R1856" s="14"/>
      <c r="S1856" s="14"/>
    </row>
    <row r="1857" spans="1:19">
      <c r="A1857" s="14"/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</row>
    <row r="1858" spans="1:19">
      <c r="A1858" s="14"/>
      <c r="B1858" s="14"/>
      <c r="C1858" s="14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</row>
    <row r="1859" spans="1:19">
      <c r="A1859" s="14"/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</row>
    <row r="1860" spans="1:19">
      <c r="A1860" s="14"/>
      <c r="B1860" s="14"/>
      <c r="C1860" s="14"/>
      <c r="D1860" s="14"/>
      <c r="E1860" s="14"/>
      <c r="F1860" s="14"/>
      <c r="G1860" s="14"/>
      <c r="H1860" s="14"/>
      <c r="I1860" s="14"/>
      <c r="J1860" s="14"/>
      <c r="K1860" s="14"/>
      <c r="L1860" s="14"/>
      <c r="M1860" s="14"/>
      <c r="N1860" s="14"/>
      <c r="O1860" s="14"/>
      <c r="P1860" s="14"/>
      <c r="Q1860" s="14"/>
      <c r="R1860" s="14"/>
      <c r="S1860" s="14"/>
    </row>
    <row r="1861" spans="1:19">
      <c r="A1861" s="14"/>
      <c r="B1861" s="14"/>
      <c r="C1861" s="14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4"/>
      <c r="R1861" s="14"/>
      <c r="S1861" s="14"/>
    </row>
    <row r="1862" spans="1:19">
      <c r="A1862" s="14"/>
      <c r="B1862" s="14"/>
      <c r="C1862" s="14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4"/>
      <c r="R1862" s="14"/>
      <c r="S1862" s="14"/>
    </row>
    <row r="1863" spans="1:19">
      <c r="A1863" s="14"/>
      <c r="B1863" s="14"/>
      <c r="C1863" s="14"/>
      <c r="D1863" s="14"/>
      <c r="E1863" s="14"/>
      <c r="F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  <c r="Q1863" s="14"/>
      <c r="R1863" s="14"/>
      <c r="S1863" s="14"/>
    </row>
    <row r="1864" spans="1:19">
      <c r="A1864" s="14"/>
      <c r="B1864" s="14"/>
      <c r="C1864" s="14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4"/>
      <c r="R1864" s="14"/>
      <c r="S1864" s="14"/>
    </row>
    <row r="1865" spans="1:19">
      <c r="A1865" s="14"/>
      <c r="B1865" s="14"/>
      <c r="C1865" s="14"/>
      <c r="D1865" s="14"/>
      <c r="E1865" s="14"/>
      <c r="F1865" s="14"/>
      <c r="G1865" s="14"/>
      <c r="H1865" s="14"/>
      <c r="I1865" s="14"/>
      <c r="J1865" s="14"/>
      <c r="K1865" s="14"/>
      <c r="L1865" s="14"/>
      <c r="M1865" s="14"/>
      <c r="N1865" s="14"/>
      <c r="O1865" s="14"/>
      <c r="P1865" s="14"/>
      <c r="Q1865" s="14"/>
      <c r="R1865" s="14"/>
      <c r="S1865" s="14"/>
    </row>
    <row r="1866" spans="1:19">
      <c r="A1866" s="14"/>
      <c r="B1866" s="14"/>
      <c r="C1866" s="14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4"/>
      <c r="R1866" s="14"/>
      <c r="S1866" s="14"/>
    </row>
    <row r="1867" spans="1:19">
      <c r="A1867" s="14"/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</row>
    <row r="1868" spans="1:19">
      <c r="A1868" s="14"/>
      <c r="B1868" s="14"/>
      <c r="C1868" s="14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</row>
    <row r="1869" spans="1:19">
      <c r="A1869" s="14"/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</row>
    <row r="1870" spans="1:19">
      <c r="A1870" s="14"/>
      <c r="B1870" s="14"/>
      <c r="C1870" s="14"/>
      <c r="D1870" s="14"/>
      <c r="E1870" s="14"/>
      <c r="F1870" s="14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  <c r="Q1870" s="14"/>
      <c r="R1870" s="14"/>
      <c r="S1870" s="14"/>
    </row>
    <row r="1871" spans="1:19">
      <c r="A1871" s="14"/>
      <c r="B1871" s="14"/>
      <c r="C1871" s="14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4"/>
      <c r="R1871" s="14"/>
      <c r="S1871" s="14"/>
    </row>
    <row r="1872" spans="1:19">
      <c r="A1872" s="14"/>
      <c r="B1872" s="14"/>
      <c r="C1872" s="14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4"/>
      <c r="R1872" s="14"/>
      <c r="S1872" s="14"/>
    </row>
    <row r="1873" spans="1:19">
      <c r="A1873" s="14"/>
      <c r="B1873" s="14"/>
      <c r="C1873" s="14"/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  <c r="Q1873" s="14"/>
      <c r="R1873" s="14"/>
      <c r="S1873" s="14"/>
    </row>
    <row r="1874" spans="1:19">
      <c r="A1874" s="14"/>
      <c r="B1874" s="14"/>
      <c r="C1874" s="14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4"/>
      <c r="R1874" s="14"/>
      <c r="S1874" s="14"/>
    </row>
    <row r="1875" spans="1:19">
      <c r="A1875" s="14"/>
      <c r="B1875" s="14"/>
      <c r="C1875" s="14"/>
      <c r="D1875" s="14"/>
      <c r="E1875" s="14"/>
      <c r="F1875" s="14"/>
      <c r="G1875" s="14"/>
      <c r="H1875" s="14"/>
      <c r="I1875" s="14"/>
      <c r="J1875" s="14"/>
      <c r="K1875" s="14"/>
      <c r="L1875" s="14"/>
      <c r="M1875" s="14"/>
      <c r="N1875" s="14"/>
      <c r="O1875" s="14"/>
      <c r="P1875" s="14"/>
      <c r="Q1875" s="14"/>
      <c r="R1875" s="14"/>
      <c r="S1875" s="14"/>
    </row>
    <row r="1876" spans="1:19">
      <c r="A1876" s="14"/>
      <c r="B1876" s="14"/>
      <c r="C1876" s="14"/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4"/>
      <c r="R1876" s="14"/>
      <c r="S1876" s="14"/>
    </row>
    <row r="1877" spans="1:19">
      <c r="A1877" s="14"/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</row>
    <row r="1878" spans="1:19">
      <c r="A1878" s="14"/>
      <c r="B1878" s="14"/>
      <c r="C1878" s="14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14"/>
    </row>
    <row r="1879" spans="1:19">
      <c r="A1879" s="14"/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</row>
    <row r="1880" spans="1:19">
      <c r="A1880" s="14"/>
      <c r="B1880" s="14"/>
      <c r="C1880" s="14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14"/>
    </row>
    <row r="1881" spans="1:19">
      <c r="A1881" s="14"/>
      <c r="B1881" s="14"/>
      <c r="C1881" s="14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4"/>
      <c r="R1881" s="14"/>
      <c r="S1881" s="14"/>
    </row>
    <row r="1882" spans="1:19">
      <c r="A1882" s="14"/>
      <c r="B1882" s="14"/>
      <c r="C1882" s="14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</row>
    <row r="1883" spans="1:19">
      <c r="A1883" s="14"/>
      <c r="B1883" s="14"/>
      <c r="C1883" s="14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4"/>
      <c r="R1883" s="14"/>
      <c r="S1883" s="14"/>
    </row>
    <row r="1884" spans="1:19">
      <c r="A1884" s="14"/>
      <c r="B1884" s="14"/>
      <c r="C1884" s="14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4"/>
      <c r="R1884" s="14"/>
      <c r="S1884" s="14"/>
    </row>
    <row r="1885" spans="1:19">
      <c r="A1885" s="14"/>
      <c r="B1885" s="14"/>
      <c r="C1885" s="14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4"/>
      <c r="R1885" s="14"/>
      <c r="S1885" s="14"/>
    </row>
    <row r="1886" spans="1:19">
      <c r="A1886" s="14"/>
      <c r="B1886" s="14"/>
      <c r="C1886" s="14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4"/>
      <c r="R1886" s="14"/>
      <c r="S1886" s="14"/>
    </row>
    <row r="1887" spans="1:19">
      <c r="A1887" s="14"/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</row>
    <row r="1888" spans="1:19">
      <c r="A1888" s="14"/>
      <c r="B1888" s="14"/>
      <c r="C1888" s="14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14"/>
    </row>
    <row r="1889" spans="1:19">
      <c r="A1889" s="14"/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</row>
    <row r="1890" spans="1:19">
      <c r="A1890" s="14"/>
      <c r="B1890" s="14"/>
      <c r="C1890" s="14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14"/>
    </row>
    <row r="1891" spans="1:19">
      <c r="A1891" s="14"/>
      <c r="B1891" s="14"/>
      <c r="C1891" s="14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  <c r="Q1891" s="14"/>
      <c r="R1891" s="14"/>
      <c r="S1891" s="14"/>
    </row>
    <row r="1892" spans="1:19">
      <c r="A1892" s="14"/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</row>
    <row r="1893" spans="1:19">
      <c r="A1893" s="14"/>
      <c r="B1893" s="14"/>
      <c r="C1893" s="14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</row>
    <row r="1894" spans="1:19">
      <c r="A1894" s="14"/>
      <c r="B1894" s="14"/>
      <c r="C1894" s="14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4"/>
      <c r="R1894" s="14"/>
      <c r="S1894" s="14"/>
    </row>
    <row r="1895" spans="1:19">
      <c r="A1895" s="14"/>
      <c r="B1895" s="14"/>
      <c r="C1895" s="14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4"/>
      <c r="R1895" s="14"/>
      <c r="S1895" s="14"/>
    </row>
    <row r="1896" spans="1:19">
      <c r="A1896" s="14"/>
      <c r="B1896" s="14"/>
      <c r="C1896" s="14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4"/>
      <c r="R1896" s="14"/>
      <c r="S1896" s="14"/>
    </row>
    <row r="1897" spans="1:19">
      <c r="A1897" s="14"/>
      <c r="B1897" s="14"/>
      <c r="C1897" s="14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</row>
    <row r="1898" spans="1:19">
      <c r="A1898" s="14"/>
      <c r="B1898" s="14"/>
      <c r="C1898" s="14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</row>
    <row r="1899" spans="1:19">
      <c r="A1899" s="14"/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</row>
    <row r="1900" spans="1:19">
      <c r="A1900" s="14"/>
      <c r="B1900" s="14"/>
      <c r="C1900" s="14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</row>
    <row r="1901" spans="1:19">
      <c r="A1901" s="14"/>
      <c r="B1901" s="14"/>
      <c r="C1901" s="14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4"/>
      <c r="R1901" s="14"/>
      <c r="S1901" s="14"/>
    </row>
    <row r="1902" spans="1:19">
      <c r="A1902" s="14"/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</row>
    <row r="1903" spans="1:19">
      <c r="A1903" s="14"/>
      <c r="B1903" s="14"/>
      <c r="C1903" s="14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</row>
    <row r="1904" spans="1:19">
      <c r="A1904" s="14"/>
      <c r="B1904" s="14"/>
      <c r="C1904" s="14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  <c r="Q1904" s="14"/>
      <c r="R1904" s="14"/>
      <c r="S1904" s="14"/>
    </row>
    <row r="1905" spans="1:19">
      <c r="A1905" s="14"/>
      <c r="B1905" s="14"/>
      <c r="C1905" s="14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4"/>
      <c r="R1905" s="14"/>
      <c r="S1905" s="14"/>
    </row>
    <row r="1906" spans="1:19">
      <c r="A1906" s="14"/>
      <c r="B1906" s="14"/>
      <c r="C1906" s="14"/>
      <c r="D1906" s="14"/>
      <c r="E1906" s="1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  <c r="Q1906" s="14"/>
      <c r="R1906" s="14"/>
      <c r="S1906" s="14"/>
    </row>
    <row r="1907" spans="1:19">
      <c r="A1907" s="14"/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</row>
    <row r="1908" spans="1:19">
      <c r="A1908" s="14"/>
      <c r="B1908" s="14"/>
      <c r="C1908" s="14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4"/>
      <c r="R1908" s="14"/>
      <c r="S1908" s="14"/>
    </row>
    <row r="1909" spans="1:19">
      <c r="A1909" s="14"/>
      <c r="B1909" s="14"/>
      <c r="C1909" s="14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</row>
    <row r="1910" spans="1:19">
      <c r="A1910" s="14"/>
      <c r="B1910" s="14"/>
      <c r="C1910" s="14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</row>
    <row r="1911" spans="1:19">
      <c r="A1911" s="14"/>
      <c r="B1911" s="14"/>
      <c r="C1911" s="14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  <c r="Q1911" s="14"/>
      <c r="R1911" s="14"/>
      <c r="S1911" s="14"/>
    </row>
    <row r="1912" spans="1:19">
      <c r="A1912" s="14"/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</row>
    <row r="1913" spans="1:19">
      <c r="A1913" s="14"/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</row>
    <row r="1914" spans="1:19">
      <c r="A1914" s="14"/>
      <c r="B1914" s="14"/>
      <c r="C1914" s="14"/>
      <c r="D1914" s="14"/>
      <c r="E1914" s="14"/>
      <c r="F1914" s="14"/>
      <c r="G1914" s="14"/>
      <c r="H1914" s="14"/>
      <c r="I1914" s="14"/>
      <c r="J1914" s="14"/>
      <c r="K1914" s="14"/>
      <c r="L1914" s="14"/>
      <c r="M1914" s="14"/>
      <c r="N1914" s="14"/>
      <c r="O1914" s="14"/>
      <c r="P1914" s="14"/>
      <c r="Q1914" s="14"/>
      <c r="R1914" s="14"/>
      <c r="S1914" s="14"/>
    </row>
    <row r="1915" spans="1:19">
      <c r="A1915" s="14"/>
      <c r="B1915" s="14"/>
      <c r="C1915" s="14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4"/>
      <c r="R1915" s="14"/>
      <c r="S1915" s="14"/>
    </row>
    <row r="1916" spans="1:19">
      <c r="A1916" s="14"/>
      <c r="B1916" s="14"/>
      <c r="C1916" s="14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  <c r="Q1916" s="14"/>
      <c r="R1916" s="14"/>
      <c r="S1916" s="14"/>
    </row>
    <row r="1917" spans="1:19">
      <c r="A1917" s="14"/>
      <c r="B1917" s="14"/>
      <c r="C1917" s="14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</row>
    <row r="1918" spans="1:19">
      <c r="A1918" s="14"/>
      <c r="B1918" s="14"/>
      <c r="C1918" s="14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4"/>
      <c r="R1918" s="14"/>
      <c r="S1918" s="14"/>
    </row>
    <row r="1919" spans="1:19">
      <c r="A1919" s="14"/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</row>
    <row r="1920" spans="1:19">
      <c r="A1920" s="14"/>
      <c r="B1920" s="14"/>
      <c r="C1920" s="14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14"/>
    </row>
    <row r="1921" spans="1:19">
      <c r="A1921" s="14"/>
      <c r="B1921" s="14"/>
      <c r="C1921" s="14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  <c r="Q1921" s="14"/>
      <c r="R1921" s="14"/>
      <c r="S1921" s="14"/>
    </row>
    <row r="1922" spans="1:19">
      <c r="A1922" s="14"/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</row>
    <row r="1923" spans="1:19">
      <c r="A1923" s="14"/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</row>
    <row r="1924" spans="1:19">
      <c r="A1924" s="14"/>
      <c r="B1924" s="14"/>
      <c r="C1924" s="14"/>
      <c r="D1924" s="14"/>
      <c r="E1924" s="14"/>
      <c r="F1924" s="14"/>
      <c r="G1924" s="14"/>
      <c r="H1924" s="14"/>
      <c r="I1924" s="14"/>
      <c r="J1924" s="14"/>
      <c r="K1924" s="14"/>
      <c r="L1924" s="14"/>
      <c r="M1924" s="14"/>
      <c r="N1924" s="14"/>
      <c r="O1924" s="14"/>
      <c r="P1924" s="14"/>
      <c r="Q1924" s="14"/>
      <c r="R1924" s="14"/>
      <c r="S1924" s="14"/>
    </row>
    <row r="1925" spans="1:19">
      <c r="A1925" s="14"/>
      <c r="B1925" s="14"/>
      <c r="C1925" s="14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14"/>
    </row>
    <row r="1926" spans="1:19">
      <c r="A1926" s="14"/>
      <c r="B1926" s="14"/>
      <c r="C1926" s="14"/>
      <c r="D1926" s="14"/>
      <c r="E1926" s="14"/>
      <c r="F1926" s="14"/>
      <c r="G1926" s="14"/>
      <c r="H1926" s="14"/>
      <c r="I1926" s="14"/>
      <c r="J1926" s="14"/>
      <c r="K1926" s="14"/>
      <c r="L1926" s="14"/>
      <c r="M1926" s="14"/>
      <c r="N1926" s="14"/>
      <c r="O1926" s="14"/>
      <c r="P1926" s="14"/>
      <c r="Q1926" s="14"/>
      <c r="R1926" s="14"/>
      <c r="S1926" s="14"/>
    </row>
    <row r="1927" spans="1:19">
      <c r="A1927" s="14"/>
      <c r="B1927" s="14"/>
      <c r="C1927" s="14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</row>
    <row r="1928" spans="1:19">
      <c r="A1928" s="14"/>
      <c r="B1928" s="14"/>
      <c r="C1928" s="14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14"/>
    </row>
    <row r="1929" spans="1:19">
      <c r="A1929" s="14"/>
      <c r="B1929" s="14"/>
      <c r="C1929" s="14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4"/>
      <c r="R1929" s="14"/>
      <c r="S1929" s="14"/>
    </row>
    <row r="1930" spans="1:19">
      <c r="A1930" s="14"/>
      <c r="B1930" s="14"/>
      <c r="C1930" s="14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14"/>
    </row>
    <row r="1931" spans="1:19">
      <c r="A1931" s="14"/>
      <c r="B1931" s="14"/>
      <c r="C1931" s="14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  <c r="Q1931" s="14"/>
      <c r="R1931" s="14"/>
      <c r="S1931" s="14"/>
    </row>
    <row r="1932" spans="1:19">
      <c r="A1932" s="14"/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</row>
    <row r="1933" spans="1:19">
      <c r="A1933" s="14"/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</row>
    <row r="1934" spans="1:19">
      <c r="A1934" s="14"/>
      <c r="B1934" s="14"/>
      <c r="C1934" s="14"/>
      <c r="D1934" s="14"/>
      <c r="E1934" s="14"/>
      <c r="F1934" s="14"/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  <c r="Q1934" s="14"/>
      <c r="R1934" s="14"/>
      <c r="S1934" s="14"/>
    </row>
    <row r="1935" spans="1:19">
      <c r="A1935" s="14"/>
      <c r="B1935" s="14"/>
      <c r="C1935" s="14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14"/>
    </row>
    <row r="1936" spans="1:19">
      <c r="A1936" s="14"/>
      <c r="B1936" s="14"/>
      <c r="C1936" s="14"/>
      <c r="D1936" s="14"/>
      <c r="E1936" s="14"/>
      <c r="F1936" s="14"/>
      <c r="G1936" s="14"/>
      <c r="H1936" s="14"/>
      <c r="I1936" s="14"/>
      <c r="J1936" s="14"/>
      <c r="K1936" s="14"/>
      <c r="L1936" s="14"/>
      <c r="M1936" s="14"/>
      <c r="N1936" s="14"/>
      <c r="O1936" s="14"/>
      <c r="P1936" s="14"/>
      <c r="Q1936" s="14"/>
      <c r="R1936" s="14"/>
      <c r="S1936" s="14"/>
    </row>
    <row r="1937" spans="1:19">
      <c r="A1937" s="14"/>
      <c r="B1937" s="14"/>
      <c r="C1937" s="14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</row>
    <row r="1938" spans="1:19">
      <c r="A1938" s="14"/>
      <c r="B1938" s="14"/>
      <c r="C1938" s="14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</row>
    <row r="1939" spans="1:19">
      <c r="A1939" s="14"/>
      <c r="B1939" s="14"/>
      <c r="C1939" s="14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</row>
    <row r="1940" spans="1:19">
      <c r="A1940" s="14"/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14"/>
    </row>
    <row r="1941" spans="1:19">
      <c r="A1941" s="14"/>
      <c r="B1941" s="14"/>
      <c r="C1941" s="14"/>
      <c r="D1941" s="14"/>
      <c r="E1941" s="14"/>
      <c r="F1941" s="14"/>
      <c r="G1941" s="14"/>
      <c r="H1941" s="14"/>
      <c r="I1941" s="14"/>
      <c r="J1941" s="14"/>
      <c r="K1941" s="14"/>
      <c r="L1941" s="14"/>
      <c r="M1941" s="14"/>
      <c r="N1941" s="14"/>
      <c r="O1941" s="14"/>
      <c r="P1941" s="14"/>
      <c r="Q1941" s="14"/>
      <c r="R1941" s="14"/>
      <c r="S1941" s="14"/>
    </row>
    <row r="1942" spans="1:19">
      <c r="A1942" s="14"/>
      <c r="B1942" s="14"/>
      <c r="C1942" s="14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</row>
    <row r="1943" spans="1:19">
      <c r="A1943" s="14"/>
      <c r="B1943" s="14"/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</row>
    <row r="1944" spans="1:19">
      <c r="A1944" s="14"/>
      <c r="B1944" s="14"/>
      <c r="C1944" s="14"/>
      <c r="D1944" s="14"/>
      <c r="E1944" s="14"/>
      <c r="F1944" s="14"/>
      <c r="G1944" s="14"/>
      <c r="H1944" s="14"/>
      <c r="I1944" s="14"/>
      <c r="J1944" s="14"/>
      <c r="K1944" s="14"/>
      <c r="L1944" s="14"/>
      <c r="M1944" s="14"/>
      <c r="N1944" s="14"/>
      <c r="O1944" s="14"/>
      <c r="P1944" s="14"/>
      <c r="Q1944" s="14"/>
      <c r="R1944" s="14"/>
      <c r="S1944" s="14"/>
    </row>
    <row r="1945" spans="1:19">
      <c r="A1945" s="14"/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</row>
    <row r="1946" spans="1:19">
      <c r="A1946" s="14"/>
      <c r="B1946" s="14"/>
      <c r="C1946" s="14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  <c r="Q1946" s="14"/>
      <c r="R1946" s="14"/>
      <c r="S1946" s="14"/>
    </row>
    <row r="1947" spans="1:19">
      <c r="A1947" s="14"/>
      <c r="B1947" s="14"/>
      <c r="C1947" s="14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</row>
    <row r="1948" spans="1:19">
      <c r="A1948" s="14"/>
      <c r="B1948" s="14"/>
      <c r="C1948" s="14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14"/>
    </row>
    <row r="1949" spans="1:19">
      <c r="A1949" s="14"/>
      <c r="B1949" s="14"/>
      <c r="C1949" s="14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14"/>
    </row>
    <row r="1950" spans="1:19">
      <c r="A1950" s="14"/>
      <c r="B1950" s="14"/>
      <c r="C1950" s="14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</row>
    <row r="1951" spans="1:19">
      <c r="A1951" s="14"/>
      <c r="B1951" s="14"/>
      <c r="C1951" s="14"/>
      <c r="D1951" s="14"/>
      <c r="E1951" s="14"/>
      <c r="F1951" s="14"/>
      <c r="G1951" s="14"/>
      <c r="H1951" s="14"/>
      <c r="I1951" s="14"/>
      <c r="J1951" s="14"/>
      <c r="K1951" s="14"/>
      <c r="L1951" s="14"/>
      <c r="M1951" s="14"/>
      <c r="N1951" s="14"/>
      <c r="O1951" s="14"/>
      <c r="P1951" s="14"/>
      <c r="Q1951" s="14"/>
      <c r="R1951" s="14"/>
      <c r="S1951" s="14"/>
    </row>
    <row r="1952" spans="1:19">
      <c r="A1952" s="14"/>
      <c r="B1952" s="14"/>
      <c r="C1952" s="14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14"/>
    </row>
    <row r="1953" spans="1:19">
      <c r="A1953" s="14"/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</row>
    <row r="1954" spans="1:19">
      <c r="A1954" s="14"/>
      <c r="B1954" s="14"/>
      <c r="C1954" s="14"/>
      <c r="D1954" s="14"/>
      <c r="E1954" s="14"/>
      <c r="F1954" s="14"/>
      <c r="G1954" s="14"/>
      <c r="H1954" s="14"/>
      <c r="I1954" s="14"/>
      <c r="J1954" s="14"/>
      <c r="K1954" s="14"/>
      <c r="L1954" s="14"/>
      <c r="M1954" s="14"/>
      <c r="N1954" s="14"/>
      <c r="O1954" s="14"/>
      <c r="P1954" s="14"/>
      <c r="Q1954" s="14"/>
      <c r="R1954" s="14"/>
      <c r="S1954" s="14"/>
    </row>
    <row r="1955" spans="1:19">
      <c r="A1955" s="14"/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</row>
    <row r="1956" spans="1:19">
      <c r="A1956" s="14"/>
      <c r="B1956" s="14"/>
      <c r="C1956" s="14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  <c r="Q1956" s="14"/>
      <c r="R1956" s="14"/>
      <c r="S1956" s="14"/>
    </row>
    <row r="1957" spans="1:19">
      <c r="A1957" s="14"/>
      <c r="B1957" s="14"/>
      <c r="C1957" s="14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</row>
    <row r="1958" spans="1:19">
      <c r="A1958" s="14"/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</row>
    <row r="1959" spans="1:19">
      <c r="A1959" s="14"/>
      <c r="B1959" s="14"/>
      <c r="C1959" s="14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</row>
    <row r="1960" spans="1:19">
      <c r="A1960" s="14"/>
      <c r="B1960" s="14"/>
      <c r="C1960" s="14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</row>
    <row r="1961" spans="1:19">
      <c r="A1961" s="14"/>
      <c r="B1961" s="14"/>
      <c r="C1961" s="14"/>
      <c r="D1961" s="14"/>
      <c r="E1961" s="14"/>
      <c r="F1961" s="14"/>
      <c r="G1961" s="14"/>
      <c r="H1961" s="14"/>
      <c r="I1961" s="14"/>
      <c r="J1961" s="14"/>
      <c r="K1961" s="14"/>
      <c r="L1961" s="14"/>
      <c r="M1961" s="14"/>
      <c r="N1961" s="14"/>
      <c r="O1961" s="14"/>
      <c r="P1961" s="14"/>
      <c r="Q1961" s="14"/>
      <c r="R1961" s="14"/>
      <c r="S1961" s="14"/>
    </row>
    <row r="1962" spans="1:19">
      <c r="A1962" s="14"/>
      <c r="B1962" s="14"/>
      <c r="C1962" s="14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14"/>
    </row>
    <row r="1963" spans="1:19">
      <c r="A1963" s="14"/>
      <c r="B1963" s="14"/>
      <c r="C1963" s="14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</row>
    <row r="1964" spans="1:19">
      <c r="A1964" s="14"/>
      <c r="B1964" s="14"/>
      <c r="C1964" s="14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  <c r="Q1964" s="14"/>
      <c r="R1964" s="14"/>
      <c r="S1964" s="14"/>
    </row>
    <row r="1965" spans="1:19">
      <c r="A1965" s="14"/>
      <c r="B1965" s="14"/>
      <c r="C1965" s="14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</row>
    <row r="1966" spans="1:19">
      <c r="A1966" s="14"/>
      <c r="B1966" s="14"/>
      <c r="C1966" s="14"/>
      <c r="D1966" s="14"/>
      <c r="E1966" s="14"/>
      <c r="F1966" s="14"/>
      <c r="G1966" s="14"/>
      <c r="H1966" s="14"/>
      <c r="I1966" s="14"/>
      <c r="J1966" s="14"/>
      <c r="K1966" s="14"/>
      <c r="L1966" s="14"/>
      <c r="M1966" s="14"/>
      <c r="N1966" s="14"/>
      <c r="O1966" s="14"/>
      <c r="P1966" s="14"/>
      <c r="Q1966" s="14"/>
      <c r="R1966" s="14"/>
      <c r="S1966" s="14"/>
    </row>
    <row r="1967" spans="1:19">
      <c r="A1967" s="14"/>
      <c r="B1967" s="14"/>
      <c r="C1967" s="14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</row>
    <row r="1968" spans="1:19">
      <c r="A1968" s="14"/>
      <c r="B1968" s="14"/>
      <c r="C1968" s="14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</row>
    <row r="1969" spans="1:19">
      <c r="A1969" s="14"/>
      <c r="B1969" s="14"/>
      <c r="C1969" s="14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</row>
    <row r="1970" spans="1:19">
      <c r="A1970" s="14"/>
      <c r="B1970" s="14"/>
      <c r="C1970" s="14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14"/>
    </row>
    <row r="1971" spans="1:19">
      <c r="A1971" s="14"/>
      <c r="B1971" s="14"/>
      <c r="C1971" s="14"/>
      <c r="D1971" s="14"/>
      <c r="E1971" s="14"/>
      <c r="F1971" s="14"/>
      <c r="G1971" s="14"/>
      <c r="H1971" s="14"/>
      <c r="I1971" s="14"/>
      <c r="J1971" s="14"/>
      <c r="K1971" s="14"/>
      <c r="L1971" s="14"/>
      <c r="M1971" s="14"/>
      <c r="N1971" s="14"/>
      <c r="O1971" s="14"/>
      <c r="P1971" s="14"/>
      <c r="Q1971" s="14"/>
      <c r="R1971" s="14"/>
      <c r="S1971" s="14"/>
    </row>
    <row r="1972" spans="1:19">
      <c r="A1972" s="14"/>
      <c r="B1972" s="14"/>
      <c r="C1972" s="14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4"/>
      <c r="R1972" s="14"/>
      <c r="S1972" s="14"/>
    </row>
    <row r="1973" spans="1:19">
      <c r="A1973" s="14"/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</row>
    <row r="1974" spans="1:19">
      <c r="A1974" s="14"/>
      <c r="B1974" s="14"/>
      <c r="C1974" s="14"/>
      <c r="D1974" s="14"/>
      <c r="E1974" s="14"/>
      <c r="F1974" s="14"/>
      <c r="G1974" s="14"/>
      <c r="H1974" s="14"/>
      <c r="I1974" s="14"/>
      <c r="J1974" s="14"/>
      <c r="K1974" s="14"/>
      <c r="L1974" s="14"/>
      <c r="M1974" s="14"/>
      <c r="N1974" s="14"/>
      <c r="O1974" s="14"/>
      <c r="P1974" s="14"/>
      <c r="Q1974" s="14"/>
      <c r="R1974" s="14"/>
      <c r="S1974" s="14"/>
    </row>
    <row r="1975" spans="1:19">
      <c r="A1975" s="14"/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</row>
    <row r="1976" spans="1:19">
      <c r="A1976" s="14"/>
      <c r="B1976" s="14"/>
      <c r="C1976" s="14"/>
      <c r="D1976" s="14"/>
      <c r="E1976" s="14"/>
      <c r="F1976" s="14"/>
      <c r="G1976" s="14"/>
      <c r="H1976" s="14"/>
      <c r="I1976" s="14"/>
      <c r="J1976" s="14"/>
      <c r="K1976" s="14"/>
      <c r="L1976" s="14"/>
      <c r="M1976" s="14"/>
      <c r="N1976" s="14"/>
      <c r="O1976" s="14"/>
      <c r="P1976" s="14"/>
      <c r="Q1976" s="14"/>
      <c r="R1976" s="14"/>
      <c r="S1976" s="14"/>
    </row>
    <row r="1977" spans="1:19">
      <c r="A1977" s="14"/>
      <c r="B1977" s="14"/>
      <c r="C1977" s="14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4"/>
      <c r="R1977" s="14"/>
      <c r="S1977" s="14"/>
    </row>
    <row r="1978" spans="1:19">
      <c r="A1978" s="14"/>
      <c r="B1978" s="14"/>
      <c r="C1978" s="14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</row>
    <row r="1979" spans="1:19">
      <c r="A1979" s="14"/>
      <c r="B1979" s="14"/>
      <c r="C1979" s="14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14"/>
    </row>
    <row r="1980" spans="1:19">
      <c r="A1980" s="14"/>
      <c r="B1980" s="14"/>
      <c r="C1980" s="14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4"/>
      <c r="R1980" s="14"/>
      <c r="S1980" s="14"/>
    </row>
    <row r="1981" spans="1:19">
      <c r="A1981" s="14"/>
      <c r="B1981" s="14"/>
      <c r="C1981" s="14"/>
      <c r="D1981" s="14"/>
      <c r="E1981" s="14"/>
      <c r="F1981" s="14"/>
      <c r="G1981" s="14"/>
      <c r="H1981" s="14"/>
      <c r="I1981" s="14"/>
      <c r="J1981" s="14"/>
      <c r="K1981" s="14"/>
      <c r="L1981" s="14"/>
      <c r="M1981" s="14"/>
      <c r="N1981" s="14"/>
      <c r="O1981" s="14"/>
      <c r="P1981" s="14"/>
      <c r="Q1981" s="14"/>
      <c r="R1981" s="14"/>
      <c r="S1981" s="14"/>
    </row>
    <row r="1982" spans="1:19">
      <c r="A1982" s="14"/>
      <c r="B1982" s="14"/>
      <c r="C1982" s="14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</row>
    <row r="1983" spans="1:19">
      <c r="A1983" s="14"/>
      <c r="B1983" s="14"/>
      <c r="C1983" s="14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</row>
    <row r="1984" spans="1:19">
      <c r="A1984" s="14"/>
      <c r="B1984" s="14"/>
      <c r="C1984" s="14"/>
      <c r="D1984" s="14"/>
      <c r="E1984" s="14"/>
      <c r="F1984" s="14"/>
      <c r="G1984" s="14"/>
      <c r="H1984" s="14"/>
      <c r="I1984" s="14"/>
      <c r="J1984" s="14"/>
      <c r="K1984" s="14"/>
      <c r="L1984" s="14"/>
      <c r="M1984" s="14"/>
      <c r="N1984" s="14"/>
      <c r="O1984" s="14"/>
      <c r="P1984" s="14"/>
      <c r="Q1984" s="14"/>
      <c r="R1984" s="14"/>
      <c r="S1984" s="14"/>
    </row>
    <row r="1985" spans="1:19">
      <c r="A1985" s="14"/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</row>
    <row r="1986" spans="1:19">
      <c r="A1986" s="14"/>
      <c r="B1986" s="14"/>
      <c r="C1986" s="14"/>
      <c r="D1986" s="14"/>
      <c r="E1986" s="14"/>
      <c r="F1986" s="14"/>
      <c r="G1986" s="14"/>
      <c r="H1986" s="14"/>
      <c r="I1986" s="14"/>
      <c r="J1986" s="14"/>
      <c r="K1986" s="14"/>
      <c r="L1986" s="14"/>
      <c r="M1986" s="14"/>
      <c r="N1986" s="14"/>
      <c r="O1986" s="14"/>
      <c r="P1986" s="14"/>
      <c r="Q1986" s="14"/>
      <c r="R1986" s="14"/>
      <c r="S1986" s="14"/>
    </row>
    <row r="1987" spans="1:19">
      <c r="A1987" s="14"/>
      <c r="B1987" s="14"/>
      <c r="C1987" s="14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14"/>
    </row>
    <row r="1988" spans="1:19">
      <c r="A1988" s="14"/>
      <c r="B1988" s="14"/>
      <c r="C1988" s="14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14"/>
    </row>
    <row r="1989" spans="1:19">
      <c r="A1989" s="14"/>
      <c r="B1989" s="14"/>
      <c r="C1989" s="14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4"/>
      <c r="R1989" s="14"/>
      <c r="S1989" s="14"/>
    </row>
    <row r="1990" spans="1:19">
      <c r="A1990" s="14"/>
      <c r="B1990" s="14"/>
      <c r="C1990" s="14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4"/>
      <c r="R1990" s="14"/>
      <c r="S1990" s="14"/>
    </row>
    <row r="1991" spans="1:19">
      <c r="A1991" s="14"/>
      <c r="B1991" s="14"/>
      <c r="C1991" s="14"/>
      <c r="D1991" s="14"/>
      <c r="E1991" s="14"/>
      <c r="F1991" s="14"/>
      <c r="G1991" s="14"/>
      <c r="H1991" s="14"/>
      <c r="I1991" s="14"/>
      <c r="J1991" s="14"/>
      <c r="K1991" s="14"/>
      <c r="L1991" s="14"/>
      <c r="M1991" s="14"/>
      <c r="N1991" s="14"/>
      <c r="O1991" s="14"/>
      <c r="P1991" s="14"/>
      <c r="Q1991" s="14"/>
      <c r="R1991" s="14"/>
      <c r="S1991" s="14"/>
    </row>
    <row r="1992" spans="1:19">
      <c r="A1992" s="14"/>
      <c r="B1992" s="14"/>
      <c r="C1992" s="14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4"/>
      <c r="R1992" s="14"/>
      <c r="S1992" s="14"/>
    </row>
    <row r="1993" spans="1:19">
      <c r="A1993" s="14"/>
      <c r="B1993" s="14"/>
      <c r="C1993" s="14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</row>
    <row r="1994" spans="1:19">
      <c r="A1994" s="14"/>
      <c r="B1994" s="14"/>
      <c r="C1994" s="14"/>
      <c r="D1994" s="14"/>
      <c r="E1994" s="14"/>
      <c r="F1994" s="14"/>
      <c r="G1994" s="14"/>
      <c r="H1994" s="14"/>
      <c r="I1994" s="14"/>
      <c r="J1994" s="14"/>
      <c r="K1994" s="14"/>
      <c r="L1994" s="14"/>
      <c r="M1994" s="14"/>
      <c r="N1994" s="14"/>
      <c r="O1994" s="14"/>
      <c r="P1994" s="14"/>
      <c r="Q1994" s="14"/>
      <c r="R1994" s="14"/>
      <c r="S1994" s="14"/>
    </row>
    <row r="1995" spans="1:19">
      <c r="A1995" s="14"/>
      <c r="B1995" s="14"/>
      <c r="C1995" s="14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</row>
    <row r="1996" spans="1:19">
      <c r="A1996" s="14"/>
      <c r="B1996" s="14"/>
      <c r="C1996" s="14"/>
      <c r="D1996" s="14"/>
      <c r="E1996" s="14"/>
      <c r="F1996" s="14"/>
      <c r="G1996" s="14"/>
      <c r="H1996" s="14"/>
      <c r="I1996" s="14"/>
      <c r="J1996" s="14"/>
      <c r="K1996" s="14"/>
      <c r="L1996" s="14"/>
      <c r="M1996" s="14"/>
      <c r="N1996" s="14"/>
      <c r="O1996" s="14"/>
      <c r="P1996" s="14"/>
      <c r="Q1996" s="14"/>
      <c r="R1996" s="14"/>
      <c r="S1996" s="14"/>
    </row>
    <row r="1997" spans="1:19">
      <c r="A1997" s="14"/>
      <c r="B1997" s="14"/>
      <c r="C1997" s="14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</row>
    <row r="1998" spans="1:19">
      <c r="A1998" s="14"/>
      <c r="B1998" s="14"/>
      <c r="C1998" s="14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</row>
    <row r="1999" spans="1:19">
      <c r="A1999" s="14"/>
      <c r="B1999" s="14"/>
      <c r="C1999" s="14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4"/>
      <c r="R1999" s="14"/>
      <c r="S1999" s="14"/>
    </row>
    <row r="2000" spans="1:19">
      <c r="A2000" s="14"/>
      <c r="B2000" s="14"/>
      <c r="C2000" s="14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14"/>
    </row>
    <row r="2001" spans="1:19">
      <c r="A2001" s="14"/>
      <c r="B2001" s="14"/>
      <c r="C2001" s="14"/>
      <c r="D2001" s="14"/>
      <c r="E2001" s="14"/>
      <c r="F2001" s="14"/>
      <c r="G2001" s="14"/>
      <c r="H2001" s="14"/>
      <c r="I2001" s="14"/>
      <c r="J2001" s="14"/>
      <c r="K2001" s="14"/>
      <c r="L2001" s="14"/>
      <c r="M2001" s="14"/>
      <c r="N2001" s="14"/>
      <c r="O2001" s="14"/>
      <c r="P2001" s="14"/>
      <c r="Q2001" s="14"/>
      <c r="R2001" s="14"/>
      <c r="S2001" s="14"/>
    </row>
    <row r="2002" spans="1:19">
      <c r="A2002" s="14"/>
      <c r="B2002" s="14"/>
      <c r="C2002" s="14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</row>
    <row r="2003" spans="1:19">
      <c r="A2003" s="14"/>
      <c r="B2003" s="14"/>
      <c r="C2003" s="14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</row>
    <row r="2004" spans="1:19">
      <c r="A2004" s="14"/>
      <c r="B2004" s="14"/>
      <c r="C2004" s="14"/>
      <c r="D2004" s="14"/>
      <c r="E2004" s="14"/>
      <c r="F2004" s="14"/>
      <c r="G2004" s="14"/>
      <c r="H2004" s="14"/>
      <c r="I2004" s="14"/>
      <c r="J2004" s="14"/>
      <c r="K2004" s="14"/>
      <c r="L2004" s="14"/>
      <c r="M2004" s="14"/>
      <c r="N2004" s="14"/>
      <c r="O2004" s="14"/>
      <c r="P2004" s="14"/>
      <c r="Q2004" s="14"/>
      <c r="R2004" s="14"/>
      <c r="S2004" s="14"/>
    </row>
    <row r="2005" spans="1:19">
      <c r="A2005" s="14"/>
      <c r="B2005" s="14"/>
      <c r="C2005" s="14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4"/>
      <c r="R2005" s="14"/>
      <c r="S2005" s="14"/>
    </row>
    <row r="2006" spans="1:19">
      <c r="A2006" s="14"/>
      <c r="B2006" s="14"/>
      <c r="C2006" s="14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4"/>
      <c r="R2006" s="14"/>
      <c r="S2006" s="14"/>
    </row>
    <row r="2007" spans="1:19">
      <c r="A2007" s="14"/>
      <c r="B2007" s="14"/>
      <c r="C2007" s="14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</row>
    <row r="2008" spans="1:19">
      <c r="A2008" s="14"/>
      <c r="B2008" s="14"/>
      <c r="C2008" s="14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</row>
    <row r="2009" spans="1:19">
      <c r="A2009" s="14"/>
      <c r="B2009" s="14"/>
      <c r="C2009" s="14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4"/>
      <c r="R2009" s="14"/>
      <c r="S2009" s="14"/>
    </row>
    <row r="2010" spans="1:19">
      <c r="A2010" s="14"/>
      <c r="B2010" s="14"/>
      <c r="C2010" s="14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</row>
    <row r="2011" spans="1:19">
      <c r="A2011" s="14"/>
      <c r="B2011" s="14"/>
      <c r="C2011" s="14"/>
      <c r="D2011" s="14"/>
      <c r="E2011" s="14"/>
      <c r="F2011" s="14"/>
      <c r="G2011" s="14"/>
      <c r="H2011" s="14"/>
      <c r="I2011" s="14"/>
      <c r="J2011" s="14"/>
      <c r="K2011" s="14"/>
      <c r="L2011" s="14"/>
      <c r="M2011" s="14"/>
      <c r="N2011" s="14"/>
      <c r="O2011" s="14"/>
      <c r="P2011" s="14"/>
      <c r="Q2011" s="14"/>
      <c r="R2011" s="14"/>
      <c r="S2011" s="14"/>
    </row>
    <row r="2012" spans="1:19">
      <c r="A2012" s="14"/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</row>
    <row r="2013" spans="1:19">
      <c r="A2013" s="14"/>
      <c r="B2013" s="14"/>
      <c r="C2013" s="14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4"/>
      <c r="R2013" s="14"/>
      <c r="S2013" s="14"/>
    </row>
    <row r="2014" spans="1:19">
      <c r="A2014" s="14"/>
      <c r="B2014" s="14"/>
      <c r="C2014" s="14"/>
      <c r="D2014" s="14"/>
      <c r="E2014" s="14"/>
      <c r="F2014" s="14"/>
      <c r="G2014" s="14"/>
      <c r="H2014" s="14"/>
      <c r="I2014" s="14"/>
      <c r="J2014" s="14"/>
      <c r="K2014" s="14"/>
      <c r="L2014" s="14"/>
      <c r="M2014" s="14"/>
      <c r="N2014" s="14"/>
      <c r="O2014" s="14"/>
      <c r="P2014" s="14"/>
      <c r="Q2014" s="14"/>
      <c r="R2014" s="14"/>
      <c r="S2014" s="14"/>
    </row>
    <row r="2015" spans="1:19">
      <c r="A2015" s="14"/>
      <c r="B2015" s="14"/>
      <c r="C2015" s="14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</row>
    <row r="2016" spans="1:19">
      <c r="A2016" s="14"/>
      <c r="B2016" s="14"/>
      <c r="C2016" s="14"/>
      <c r="D2016" s="14"/>
      <c r="E2016" s="14"/>
      <c r="F2016" s="14"/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  <c r="Q2016" s="14"/>
      <c r="R2016" s="14"/>
      <c r="S2016" s="14"/>
    </row>
    <row r="2017" spans="1:19">
      <c r="A2017" s="14"/>
      <c r="B2017" s="14"/>
      <c r="C2017" s="14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</row>
    <row r="2018" spans="1:19">
      <c r="A2018" s="14"/>
      <c r="B2018" s="14"/>
      <c r="C2018" s="14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</row>
    <row r="2019" spans="1:19">
      <c r="A2019" s="14"/>
      <c r="B2019" s="14"/>
      <c r="C2019" s="14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4"/>
      <c r="R2019" s="14"/>
      <c r="S2019" s="14"/>
    </row>
    <row r="2020" spans="1:19">
      <c r="A2020" s="14"/>
      <c r="B2020" s="14"/>
      <c r="C2020" s="14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14"/>
    </row>
    <row r="2021" spans="1:19">
      <c r="A2021" s="14"/>
      <c r="B2021" s="14"/>
      <c r="C2021" s="14"/>
      <c r="D2021" s="14"/>
      <c r="E2021" s="14"/>
      <c r="F2021" s="14"/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  <c r="Q2021" s="14"/>
      <c r="R2021" s="14"/>
      <c r="S2021" s="14"/>
    </row>
    <row r="2022" spans="1:19">
      <c r="A2022" s="14"/>
      <c r="B2022" s="14"/>
      <c r="C2022" s="14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</row>
    <row r="2023" spans="1:19">
      <c r="A2023" s="14"/>
      <c r="B2023" s="14"/>
      <c r="C2023" s="14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4"/>
      <c r="R2023" s="14"/>
      <c r="S2023" s="14"/>
    </row>
    <row r="2024" spans="1:19">
      <c r="A2024" s="14"/>
      <c r="B2024" s="14"/>
      <c r="C2024" s="14"/>
      <c r="D2024" s="14"/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4"/>
      <c r="R2024" s="14"/>
      <c r="S2024" s="14"/>
    </row>
    <row r="2025" spans="1:19">
      <c r="A2025" s="14"/>
      <c r="B2025" s="14"/>
      <c r="C2025" s="14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14"/>
    </row>
    <row r="2026" spans="1:19">
      <c r="A2026" s="14"/>
      <c r="B2026" s="14"/>
      <c r="C2026" s="14"/>
      <c r="D2026" s="14"/>
      <c r="E2026" s="14"/>
      <c r="F2026" s="14"/>
      <c r="G2026" s="14"/>
      <c r="H2026" s="14"/>
      <c r="I2026" s="14"/>
      <c r="J2026" s="14"/>
      <c r="K2026" s="14"/>
      <c r="L2026" s="14"/>
      <c r="M2026" s="14"/>
      <c r="N2026" s="14"/>
      <c r="O2026" s="14"/>
      <c r="P2026" s="14"/>
      <c r="Q2026" s="14"/>
      <c r="R2026" s="14"/>
      <c r="S2026" s="14"/>
    </row>
    <row r="2027" spans="1:19">
      <c r="A2027" s="14"/>
      <c r="B2027" s="14"/>
      <c r="C2027" s="14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</row>
    <row r="2028" spans="1:19">
      <c r="A2028" s="14"/>
      <c r="B2028" s="14"/>
      <c r="C2028" s="14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</row>
    <row r="2029" spans="1:19">
      <c r="A2029" s="14"/>
      <c r="B2029" s="14"/>
      <c r="C2029" s="14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4"/>
      <c r="R2029" s="14"/>
      <c r="S2029" s="14"/>
    </row>
    <row r="2030" spans="1:19">
      <c r="A2030" s="14"/>
      <c r="B2030" s="14"/>
      <c r="C2030" s="14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</row>
    <row r="2031" spans="1:19">
      <c r="A2031" s="14"/>
      <c r="B2031" s="14"/>
      <c r="C2031" s="14"/>
      <c r="D2031" s="14"/>
      <c r="E2031" s="14"/>
      <c r="F2031" s="14"/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  <c r="Q2031" s="14"/>
      <c r="R2031" s="14"/>
      <c r="S2031" s="14"/>
    </row>
    <row r="2032" spans="1:19">
      <c r="A2032" s="14"/>
      <c r="B2032" s="14"/>
      <c r="C2032" s="14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</row>
    <row r="2033" spans="1:19">
      <c r="A2033" s="14"/>
      <c r="B2033" s="14"/>
      <c r="C2033" s="14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14"/>
    </row>
    <row r="2034" spans="1:19">
      <c r="A2034" s="14"/>
      <c r="B2034" s="14"/>
      <c r="C2034" s="14"/>
      <c r="D2034" s="14"/>
      <c r="E2034" s="14"/>
      <c r="F2034" s="14"/>
      <c r="G2034" s="14"/>
      <c r="H2034" s="14"/>
      <c r="I2034" s="14"/>
      <c r="J2034" s="14"/>
      <c r="K2034" s="14"/>
      <c r="L2034" s="14"/>
      <c r="M2034" s="14"/>
      <c r="N2034" s="14"/>
      <c r="O2034" s="14"/>
      <c r="P2034" s="14"/>
      <c r="Q2034" s="14"/>
      <c r="R2034" s="14"/>
      <c r="S2034" s="14"/>
    </row>
    <row r="2035" spans="1:19">
      <c r="A2035" s="14"/>
      <c r="B2035" s="14"/>
      <c r="C2035" s="14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</row>
    <row r="2036" spans="1:19">
      <c r="A2036" s="14"/>
      <c r="B2036" s="14"/>
      <c r="C2036" s="14"/>
      <c r="D2036" s="14"/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4"/>
      <c r="R2036" s="14"/>
      <c r="S2036" s="14"/>
    </row>
    <row r="2037" spans="1:19">
      <c r="A2037" s="14"/>
      <c r="B2037" s="14"/>
      <c r="C2037" s="14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</row>
    <row r="2038" spans="1:19">
      <c r="A2038" s="14"/>
      <c r="B2038" s="14"/>
      <c r="C2038" s="14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</row>
    <row r="2039" spans="1:19">
      <c r="A2039" s="14"/>
      <c r="B2039" s="14"/>
      <c r="C2039" s="14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4"/>
      <c r="R2039" s="14"/>
      <c r="S2039" s="14"/>
    </row>
    <row r="2040" spans="1:19">
      <c r="A2040" s="14"/>
      <c r="B2040" s="14"/>
      <c r="C2040" s="14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</row>
    <row r="2041" spans="1:19">
      <c r="A2041" s="14"/>
      <c r="B2041" s="14"/>
      <c r="C2041" s="14"/>
      <c r="D2041" s="14"/>
      <c r="E2041" s="14"/>
      <c r="F2041" s="14"/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  <c r="Q2041" s="14"/>
      <c r="R2041" s="14"/>
      <c r="S2041" s="14"/>
    </row>
    <row r="2042" spans="1:19">
      <c r="A2042" s="14"/>
      <c r="B2042" s="14"/>
      <c r="C2042" s="14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</row>
    <row r="2043" spans="1:19">
      <c r="A2043" s="14"/>
      <c r="B2043" s="14"/>
      <c r="C2043" s="14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4"/>
      <c r="R2043" s="14"/>
      <c r="S2043" s="14"/>
    </row>
    <row r="2044" spans="1:19">
      <c r="A2044" s="14"/>
      <c r="B2044" s="14"/>
      <c r="C2044" s="14"/>
      <c r="D2044" s="14"/>
      <c r="E2044" s="14"/>
      <c r="F2044" s="14"/>
      <c r="G2044" s="14"/>
      <c r="H2044" s="14"/>
      <c r="I2044" s="14"/>
      <c r="J2044" s="14"/>
      <c r="K2044" s="14"/>
      <c r="L2044" s="14"/>
      <c r="M2044" s="14"/>
      <c r="N2044" s="14"/>
      <c r="O2044" s="14"/>
      <c r="P2044" s="14"/>
      <c r="Q2044" s="14"/>
      <c r="R2044" s="14"/>
      <c r="S2044" s="14"/>
    </row>
    <row r="2045" spans="1:19">
      <c r="A2045" s="14"/>
      <c r="B2045" s="14"/>
      <c r="C2045" s="14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14"/>
    </row>
    <row r="2046" spans="1:19">
      <c r="A2046" s="14"/>
      <c r="B2046" s="14"/>
      <c r="C2046" s="14"/>
      <c r="D2046" s="14"/>
      <c r="E2046" s="14"/>
      <c r="F2046" s="14"/>
      <c r="G2046" s="14"/>
      <c r="H2046" s="14"/>
      <c r="I2046" s="14"/>
      <c r="J2046" s="14"/>
      <c r="K2046" s="14"/>
      <c r="L2046" s="14"/>
      <c r="M2046" s="14"/>
      <c r="N2046" s="14"/>
      <c r="O2046" s="14"/>
      <c r="P2046" s="14"/>
      <c r="Q2046" s="14"/>
      <c r="R2046" s="14"/>
      <c r="S2046" s="14"/>
    </row>
    <row r="2047" spans="1:19">
      <c r="A2047" s="14"/>
      <c r="B2047" s="14"/>
      <c r="C2047" s="14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</row>
    <row r="2048" spans="1:19">
      <c r="A2048" s="14"/>
      <c r="B2048" s="14"/>
      <c r="C2048" s="14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</row>
    <row r="2049" spans="1:19">
      <c r="A2049" s="14"/>
      <c r="B2049" s="14"/>
      <c r="C2049" s="14"/>
      <c r="D2049" s="14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4"/>
      <c r="R2049" s="14"/>
      <c r="S2049" s="14"/>
    </row>
    <row r="2050" spans="1:19">
      <c r="A2050" s="14"/>
      <c r="B2050" s="14"/>
      <c r="C2050" s="14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</row>
    <row r="2051" spans="1:19">
      <c r="A2051" s="14"/>
      <c r="B2051" s="14"/>
      <c r="C2051" s="14"/>
      <c r="D2051" s="14"/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  <c r="Q2051" s="14"/>
      <c r="R2051" s="14"/>
      <c r="S2051" s="14"/>
    </row>
    <row r="2052" spans="1:19">
      <c r="A2052" s="14"/>
      <c r="B2052" s="14"/>
      <c r="C2052" s="14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</row>
    <row r="2053" spans="1:19">
      <c r="A2053" s="14"/>
      <c r="B2053" s="14"/>
      <c r="C2053" s="14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</row>
    <row r="2054" spans="1:19">
      <c r="A2054" s="14"/>
      <c r="B2054" s="14"/>
      <c r="C2054" s="14"/>
      <c r="D2054" s="14"/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</row>
    <row r="2055" spans="1:19">
      <c r="A2055" s="14"/>
      <c r="B2055" s="14"/>
      <c r="C2055" s="14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</row>
    <row r="2056" spans="1:19">
      <c r="A2056" s="14"/>
      <c r="B2056" s="14"/>
      <c r="C2056" s="14"/>
      <c r="D2056" s="14"/>
      <c r="E2056" s="14"/>
      <c r="F2056" s="14"/>
      <c r="G2056" s="14"/>
      <c r="H2056" s="14"/>
      <c r="I2056" s="14"/>
      <c r="J2056" s="14"/>
      <c r="K2056" s="14"/>
      <c r="L2056" s="14"/>
      <c r="M2056" s="14"/>
      <c r="N2056" s="14"/>
      <c r="O2056" s="14"/>
      <c r="P2056" s="14"/>
      <c r="Q2056" s="14"/>
      <c r="R2056" s="14"/>
      <c r="S2056" s="14"/>
    </row>
    <row r="2057" spans="1:19">
      <c r="A2057" s="14"/>
      <c r="B2057" s="14"/>
      <c r="C2057" s="14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</row>
    <row r="2058" spans="1:19">
      <c r="A2058" s="14"/>
      <c r="B2058" s="14"/>
      <c r="C2058" s="14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</row>
    <row r="2059" spans="1:19">
      <c r="A2059" s="14"/>
      <c r="B2059" s="14"/>
      <c r="C2059" s="14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4"/>
      <c r="R2059" s="14"/>
      <c r="S2059" s="14"/>
    </row>
    <row r="2060" spans="1:19">
      <c r="A2060" s="14"/>
      <c r="B2060" s="14"/>
      <c r="C2060" s="14"/>
      <c r="D2060" s="14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4"/>
      <c r="R2060" s="14"/>
      <c r="S2060" s="14"/>
    </row>
    <row r="2061" spans="1:19">
      <c r="A2061" s="14"/>
      <c r="B2061" s="14"/>
      <c r="C2061" s="14"/>
      <c r="D2061" s="14"/>
      <c r="E2061" s="14"/>
      <c r="F2061" s="14"/>
      <c r="G2061" s="14"/>
      <c r="H2061" s="14"/>
      <c r="I2061" s="14"/>
      <c r="J2061" s="14"/>
      <c r="K2061" s="14"/>
      <c r="L2061" s="14"/>
      <c r="M2061" s="14"/>
      <c r="N2061" s="14"/>
      <c r="O2061" s="14"/>
      <c r="P2061" s="14"/>
      <c r="Q2061" s="14"/>
      <c r="R2061" s="14"/>
      <c r="S2061" s="14"/>
    </row>
    <row r="2062" spans="1:19">
      <c r="A2062" s="14"/>
      <c r="B2062" s="14"/>
      <c r="C2062" s="14"/>
      <c r="D2062" s="14"/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  <c r="Q2062" s="14"/>
      <c r="R2062" s="14"/>
      <c r="S2062" s="14"/>
    </row>
    <row r="2063" spans="1:19">
      <c r="A2063" s="14"/>
      <c r="B2063" s="14"/>
      <c r="C2063" s="14"/>
      <c r="D2063" s="14"/>
      <c r="E2063" s="14"/>
      <c r="F2063" s="14"/>
      <c r="G2063" s="14"/>
      <c r="H2063" s="14"/>
      <c r="I2063" s="14"/>
      <c r="J2063" s="14"/>
      <c r="K2063" s="14"/>
      <c r="L2063" s="14"/>
      <c r="M2063" s="14"/>
      <c r="N2063" s="14"/>
      <c r="O2063" s="14"/>
      <c r="P2063" s="14"/>
      <c r="Q2063" s="14"/>
      <c r="R2063" s="14"/>
      <c r="S2063" s="14"/>
    </row>
    <row r="2064" spans="1:19">
      <c r="A2064" s="14"/>
      <c r="B2064" s="14"/>
      <c r="C2064" s="14"/>
      <c r="D2064" s="14"/>
      <c r="E2064" s="14"/>
      <c r="F2064" s="14"/>
      <c r="G2064" s="14"/>
      <c r="H2064" s="14"/>
      <c r="I2064" s="14"/>
      <c r="J2064" s="14"/>
      <c r="K2064" s="14"/>
      <c r="L2064" s="14"/>
      <c r="M2064" s="14"/>
      <c r="N2064" s="14"/>
      <c r="O2064" s="14"/>
      <c r="P2064" s="14"/>
      <c r="Q2064" s="14"/>
      <c r="R2064" s="14"/>
      <c r="S2064" s="14"/>
    </row>
    <row r="2065" spans="1:19">
      <c r="A2065" s="14"/>
      <c r="B2065" s="14"/>
      <c r="C2065" s="14"/>
      <c r="D2065" s="14"/>
      <c r="E2065" s="14"/>
      <c r="F2065" s="14"/>
      <c r="G2065" s="14"/>
      <c r="H2065" s="14"/>
      <c r="I2065" s="14"/>
      <c r="J2065" s="14"/>
      <c r="K2065" s="14"/>
      <c r="L2065" s="14"/>
      <c r="M2065" s="14"/>
      <c r="N2065" s="14"/>
      <c r="O2065" s="14"/>
      <c r="P2065" s="14"/>
      <c r="Q2065" s="14"/>
      <c r="R2065" s="14"/>
      <c r="S2065" s="14"/>
    </row>
    <row r="2066" spans="1:19">
      <c r="A2066" s="14"/>
      <c r="B2066" s="14"/>
      <c r="C2066" s="14"/>
      <c r="D2066" s="14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4"/>
      <c r="R2066" s="14"/>
      <c r="S2066" s="14"/>
    </row>
    <row r="2067" spans="1:19">
      <c r="A2067" s="14"/>
      <c r="B2067" s="14"/>
      <c r="C2067" s="14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</row>
    <row r="2068" spans="1:19">
      <c r="A2068" s="14"/>
      <c r="B2068" s="14"/>
      <c r="C2068" s="14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</row>
    <row r="2069" spans="1:19">
      <c r="A2069" s="14"/>
      <c r="B2069" s="14"/>
      <c r="C2069" s="14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</row>
    <row r="2070" spans="1:19">
      <c r="A2070" s="14"/>
      <c r="B2070" s="14"/>
      <c r="C2070" s="14"/>
      <c r="D2070" s="14"/>
      <c r="E2070" s="14"/>
      <c r="F2070" s="14"/>
      <c r="G2070" s="14"/>
      <c r="H2070" s="14"/>
      <c r="I2070" s="14"/>
      <c r="J2070" s="14"/>
      <c r="K2070" s="14"/>
      <c r="L2070" s="14"/>
      <c r="M2070" s="14"/>
      <c r="N2070" s="14"/>
      <c r="O2070" s="14"/>
      <c r="P2070" s="14"/>
      <c r="Q2070" s="14"/>
      <c r="R2070" s="14"/>
      <c r="S2070" s="14"/>
    </row>
    <row r="2071" spans="1:19">
      <c r="A2071" s="14"/>
      <c r="B2071" s="14"/>
      <c r="C2071" s="14"/>
      <c r="D2071" s="14"/>
      <c r="E2071" s="14"/>
      <c r="F2071" s="14"/>
      <c r="G2071" s="14"/>
      <c r="H2071" s="14"/>
      <c r="I2071" s="14"/>
      <c r="J2071" s="14"/>
      <c r="K2071" s="14"/>
      <c r="L2071" s="14"/>
      <c r="M2071" s="14"/>
      <c r="N2071" s="14"/>
      <c r="O2071" s="14"/>
      <c r="P2071" s="14"/>
      <c r="Q2071" s="14"/>
      <c r="R2071" s="14"/>
      <c r="S2071" s="14"/>
    </row>
    <row r="2072" spans="1:19">
      <c r="A2072" s="14"/>
      <c r="B2072" s="14"/>
      <c r="C2072" s="14"/>
      <c r="D2072" s="14"/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  <c r="Q2072" s="14"/>
      <c r="R2072" s="14"/>
      <c r="S2072" s="14"/>
    </row>
    <row r="2073" spans="1:19">
      <c r="A2073" s="14"/>
      <c r="B2073" s="14"/>
      <c r="C2073" s="14"/>
      <c r="D2073" s="14"/>
      <c r="E2073" s="14"/>
      <c r="F2073" s="14"/>
      <c r="G2073" s="14"/>
      <c r="H2073" s="14"/>
      <c r="I2073" s="14"/>
      <c r="J2073" s="14"/>
      <c r="K2073" s="14"/>
      <c r="L2073" s="14"/>
      <c r="M2073" s="14"/>
      <c r="N2073" s="14"/>
      <c r="O2073" s="14"/>
      <c r="P2073" s="14"/>
      <c r="Q2073" s="14"/>
      <c r="R2073" s="14"/>
      <c r="S2073" s="14"/>
    </row>
    <row r="2074" spans="1:19">
      <c r="A2074" s="14"/>
      <c r="B2074" s="14"/>
      <c r="C2074" s="14"/>
      <c r="D2074" s="14"/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  <c r="Q2074" s="14"/>
      <c r="R2074" s="14"/>
      <c r="S2074" s="14"/>
    </row>
    <row r="2075" spans="1:19">
      <c r="A2075" s="14"/>
      <c r="B2075" s="14"/>
      <c r="C2075" s="14"/>
      <c r="D2075" s="14"/>
      <c r="E2075" s="14"/>
      <c r="F2075" s="14"/>
      <c r="G2075" s="14"/>
      <c r="H2075" s="14"/>
      <c r="I2075" s="14"/>
      <c r="J2075" s="14"/>
      <c r="K2075" s="14"/>
      <c r="L2075" s="14"/>
      <c r="M2075" s="14"/>
      <c r="N2075" s="14"/>
      <c r="O2075" s="14"/>
      <c r="P2075" s="14"/>
      <c r="Q2075" s="14"/>
      <c r="R2075" s="14"/>
      <c r="S2075" s="14"/>
    </row>
    <row r="2076" spans="1:19">
      <c r="A2076" s="14"/>
      <c r="B2076" s="14"/>
      <c r="C2076" s="14"/>
      <c r="D2076" s="14"/>
      <c r="E2076" s="14"/>
      <c r="F2076" s="14"/>
      <c r="G2076" s="14"/>
      <c r="H2076" s="14"/>
      <c r="I2076" s="14"/>
      <c r="J2076" s="14"/>
      <c r="K2076" s="14"/>
      <c r="L2076" s="14"/>
      <c r="M2076" s="14"/>
      <c r="N2076" s="14"/>
      <c r="O2076" s="14"/>
      <c r="P2076" s="14"/>
      <c r="Q2076" s="14"/>
      <c r="R2076" s="14"/>
      <c r="S2076" s="14"/>
    </row>
    <row r="2077" spans="1:19">
      <c r="A2077" s="14"/>
      <c r="B2077" s="14"/>
      <c r="C2077" s="14"/>
      <c r="D2077" s="14"/>
      <c r="E2077" s="14"/>
      <c r="F2077" s="14"/>
      <c r="G2077" s="14"/>
      <c r="H2077" s="14"/>
      <c r="I2077" s="14"/>
      <c r="J2077" s="14"/>
      <c r="K2077" s="14"/>
      <c r="L2077" s="14"/>
      <c r="M2077" s="14"/>
      <c r="N2077" s="14"/>
      <c r="O2077" s="14"/>
      <c r="P2077" s="14"/>
      <c r="Q2077" s="14"/>
      <c r="R2077" s="14"/>
      <c r="S2077" s="14"/>
    </row>
    <row r="2078" spans="1:19">
      <c r="A2078" s="14"/>
      <c r="B2078" s="14"/>
      <c r="C2078" s="14"/>
      <c r="D2078" s="14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4"/>
      <c r="R2078" s="14"/>
      <c r="S2078" s="14"/>
    </row>
    <row r="2079" spans="1:19">
      <c r="A2079" s="14"/>
      <c r="B2079" s="14"/>
      <c r="C2079" s="14"/>
      <c r="D2079" s="14"/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14"/>
    </row>
    <row r="2080" spans="1:19">
      <c r="A2080" s="14"/>
      <c r="B2080" s="14"/>
      <c r="C2080" s="14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14"/>
    </row>
    <row r="2081" spans="1:19">
      <c r="A2081" s="14"/>
      <c r="B2081" s="14"/>
      <c r="C2081" s="14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</row>
    <row r="2082" spans="1:19">
      <c r="A2082" s="14"/>
      <c r="B2082" s="14"/>
      <c r="C2082" s="14"/>
      <c r="D2082" s="14"/>
      <c r="E2082" s="14"/>
      <c r="F2082" s="14"/>
      <c r="G2082" s="14"/>
      <c r="H2082" s="14"/>
      <c r="I2082" s="14"/>
      <c r="J2082" s="14"/>
      <c r="K2082" s="14"/>
      <c r="L2082" s="14"/>
      <c r="M2082" s="14"/>
      <c r="N2082" s="14"/>
      <c r="O2082" s="14"/>
      <c r="P2082" s="14"/>
      <c r="Q2082" s="14"/>
      <c r="R2082" s="14"/>
      <c r="S2082" s="14"/>
    </row>
    <row r="2083" spans="1:19">
      <c r="A2083" s="14"/>
      <c r="B2083" s="14"/>
      <c r="C2083" s="14"/>
      <c r="D2083" s="14"/>
      <c r="E2083" s="14"/>
      <c r="F2083" s="14"/>
      <c r="G2083" s="14"/>
      <c r="H2083" s="14"/>
      <c r="I2083" s="14"/>
      <c r="J2083" s="14"/>
      <c r="K2083" s="14"/>
      <c r="L2083" s="14"/>
      <c r="M2083" s="14"/>
      <c r="N2083" s="14"/>
      <c r="O2083" s="14"/>
      <c r="P2083" s="14"/>
      <c r="Q2083" s="14"/>
      <c r="R2083" s="14"/>
      <c r="S2083" s="14"/>
    </row>
    <row r="2084" spans="1:19">
      <c r="A2084" s="14"/>
      <c r="B2084" s="14"/>
      <c r="C2084" s="14"/>
      <c r="D2084" s="14"/>
      <c r="E2084" s="14"/>
      <c r="F2084" s="14"/>
      <c r="G2084" s="14"/>
      <c r="H2084" s="14"/>
      <c r="I2084" s="14"/>
      <c r="J2084" s="14"/>
      <c r="K2084" s="14"/>
      <c r="L2084" s="14"/>
      <c r="M2084" s="14"/>
      <c r="N2084" s="14"/>
      <c r="O2084" s="14"/>
      <c r="P2084" s="14"/>
      <c r="Q2084" s="14"/>
      <c r="R2084" s="14"/>
      <c r="S2084" s="14"/>
    </row>
    <row r="2085" spans="1:19">
      <c r="A2085" s="14"/>
      <c r="B2085" s="14"/>
      <c r="C2085" s="14"/>
      <c r="D2085" s="14"/>
      <c r="E2085" s="14"/>
      <c r="F2085" s="14"/>
      <c r="G2085" s="14"/>
      <c r="H2085" s="14"/>
      <c r="I2085" s="14"/>
      <c r="J2085" s="14"/>
      <c r="K2085" s="14"/>
      <c r="L2085" s="14"/>
      <c r="M2085" s="14"/>
      <c r="N2085" s="14"/>
      <c r="O2085" s="14"/>
      <c r="P2085" s="14"/>
      <c r="Q2085" s="14"/>
      <c r="R2085" s="14"/>
      <c r="S2085" s="14"/>
    </row>
    <row r="2086" spans="1:19">
      <c r="A2086" s="14"/>
      <c r="B2086" s="14"/>
      <c r="C2086" s="14"/>
      <c r="D2086" s="14"/>
      <c r="E2086" s="14"/>
      <c r="F2086" s="14"/>
      <c r="G2086" s="14"/>
      <c r="H2086" s="14"/>
      <c r="I2086" s="14"/>
      <c r="J2086" s="14"/>
      <c r="K2086" s="14"/>
      <c r="L2086" s="14"/>
      <c r="M2086" s="14"/>
      <c r="N2086" s="14"/>
      <c r="O2086" s="14"/>
      <c r="P2086" s="14"/>
      <c r="Q2086" s="14"/>
      <c r="R2086" s="14"/>
      <c r="S2086" s="14"/>
    </row>
    <row r="2087" spans="1:19">
      <c r="A2087" s="14"/>
      <c r="B2087" s="14"/>
      <c r="C2087" s="14"/>
      <c r="D2087" s="14"/>
      <c r="E2087" s="14"/>
      <c r="F2087" s="14"/>
      <c r="G2087" s="14"/>
      <c r="H2087" s="14"/>
      <c r="I2087" s="14"/>
      <c r="J2087" s="14"/>
      <c r="K2087" s="14"/>
      <c r="L2087" s="14"/>
      <c r="M2087" s="14"/>
      <c r="N2087" s="14"/>
      <c r="O2087" s="14"/>
      <c r="P2087" s="14"/>
      <c r="Q2087" s="14"/>
      <c r="R2087" s="14"/>
      <c r="S2087" s="14"/>
    </row>
    <row r="2088" spans="1:19">
      <c r="A2088" s="14"/>
      <c r="B2088" s="14"/>
      <c r="C2088" s="14"/>
      <c r="D2088" s="14"/>
      <c r="E2088" s="14"/>
      <c r="F2088" s="14"/>
      <c r="G2088" s="14"/>
      <c r="H2088" s="14"/>
      <c r="I2088" s="14"/>
      <c r="J2088" s="14"/>
      <c r="K2088" s="14"/>
      <c r="L2088" s="14"/>
      <c r="M2088" s="14"/>
      <c r="N2088" s="14"/>
      <c r="O2088" s="14"/>
      <c r="P2088" s="14"/>
      <c r="Q2088" s="14"/>
      <c r="R2088" s="14"/>
      <c r="S2088" s="14"/>
    </row>
    <row r="2089" spans="1:19">
      <c r="A2089" s="14"/>
      <c r="B2089" s="14"/>
      <c r="C2089" s="14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14"/>
    </row>
    <row r="2090" spans="1:19">
      <c r="A2090" s="14"/>
      <c r="B2090" s="14"/>
      <c r="C2090" s="14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</row>
    <row r="2091" spans="1:19">
      <c r="A2091" s="14"/>
      <c r="B2091" s="14"/>
      <c r="C2091" s="14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</row>
    <row r="2092" spans="1:19">
      <c r="A2092" s="14"/>
      <c r="B2092" s="14"/>
      <c r="C2092" s="14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14"/>
    </row>
    <row r="2093" spans="1:19">
      <c r="A2093" s="14"/>
      <c r="B2093" s="14"/>
      <c r="C2093" s="14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4"/>
      <c r="R2093" s="14"/>
      <c r="S2093" s="14"/>
    </row>
    <row r="2094" spans="1:19">
      <c r="A2094" s="14"/>
      <c r="B2094" s="14"/>
      <c r="C2094" s="14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</row>
    <row r="2095" spans="1:19">
      <c r="A2095" s="14"/>
      <c r="B2095" s="14"/>
      <c r="C2095" s="14"/>
      <c r="D2095" s="14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4"/>
      <c r="R2095" s="14"/>
      <c r="S2095" s="14"/>
    </row>
    <row r="2096" spans="1:19">
      <c r="A2096" s="14"/>
      <c r="B2096" s="14"/>
      <c r="C2096" s="14"/>
      <c r="D2096" s="14"/>
      <c r="E2096" s="14"/>
      <c r="F2096" s="14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  <c r="Q2096" s="14"/>
      <c r="R2096" s="14"/>
      <c r="S2096" s="14"/>
    </row>
    <row r="2097" spans="1:19">
      <c r="A2097" s="14"/>
      <c r="B2097" s="14"/>
      <c r="C2097" s="14"/>
      <c r="D2097" s="14"/>
      <c r="E2097" s="14"/>
      <c r="F2097" s="14"/>
      <c r="G2097" s="14"/>
      <c r="H2097" s="14"/>
      <c r="I2097" s="14"/>
      <c r="J2097" s="14"/>
      <c r="K2097" s="14"/>
      <c r="L2097" s="14"/>
      <c r="M2097" s="14"/>
      <c r="N2097" s="14"/>
      <c r="O2097" s="14"/>
      <c r="P2097" s="14"/>
      <c r="Q2097" s="14"/>
      <c r="R2097" s="14"/>
      <c r="S2097" s="14"/>
    </row>
    <row r="2098" spans="1:19">
      <c r="A2098" s="14"/>
      <c r="B2098" s="14"/>
      <c r="C2098" s="14"/>
      <c r="D2098" s="14"/>
      <c r="E2098" s="14"/>
      <c r="F2098" s="14"/>
      <c r="G2098" s="14"/>
      <c r="H2098" s="14"/>
      <c r="I2098" s="14"/>
      <c r="J2098" s="14"/>
      <c r="K2098" s="14"/>
      <c r="L2098" s="14"/>
      <c r="M2098" s="14"/>
      <c r="N2098" s="14"/>
      <c r="O2098" s="14"/>
      <c r="P2098" s="14"/>
      <c r="Q2098" s="14"/>
      <c r="R2098" s="14"/>
      <c r="S2098" s="14"/>
    </row>
    <row r="2099" spans="1:19">
      <c r="A2099" s="14"/>
      <c r="B2099" s="14"/>
      <c r="C2099" s="14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</row>
    <row r="2100" spans="1:19">
      <c r="A2100" s="14"/>
      <c r="B2100" s="14"/>
      <c r="C2100" s="14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</row>
    <row r="2101" spans="1:19">
      <c r="A2101" s="14"/>
      <c r="B2101" s="14"/>
      <c r="C2101" s="14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</row>
    <row r="2102" spans="1:19">
      <c r="A2102" s="14"/>
      <c r="B2102" s="14"/>
      <c r="C2102" s="14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</row>
    <row r="2103" spans="1:19">
      <c r="A2103" s="14"/>
      <c r="B2103" s="14"/>
      <c r="C2103" s="14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4"/>
      <c r="R2103" s="14"/>
      <c r="S2103" s="14"/>
    </row>
    <row r="2104" spans="1:19">
      <c r="A2104" s="14"/>
      <c r="B2104" s="14"/>
      <c r="C2104" s="14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</row>
    <row r="2105" spans="1:19">
      <c r="A2105" s="14"/>
      <c r="B2105" s="14"/>
      <c r="C2105" s="14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4"/>
      <c r="R2105" s="14"/>
      <c r="S2105" s="14"/>
    </row>
    <row r="2106" spans="1:19">
      <c r="A2106" s="14"/>
      <c r="B2106" s="14"/>
      <c r="C2106" s="14"/>
      <c r="D2106" s="14"/>
      <c r="E2106" s="14"/>
      <c r="F2106" s="14"/>
      <c r="G2106" s="14"/>
      <c r="H2106" s="14"/>
      <c r="I2106" s="14"/>
      <c r="J2106" s="14"/>
      <c r="K2106" s="14"/>
      <c r="L2106" s="14"/>
      <c r="M2106" s="14"/>
      <c r="N2106" s="14"/>
      <c r="O2106" s="14"/>
      <c r="P2106" s="14"/>
      <c r="Q2106" s="14"/>
      <c r="R2106" s="14"/>
      <c r="S2106" s="14"/>
    </row>
    <row r="2107" spans="1:19">
      <c r="A2107" s="14"/>
      <c r="B2107" s="14"/>
      <c r="C2107" s="14"/>
      <c r="D2107" s="14"/>
      <c r="E2107" s="14"/>
      <c r="F2107" s="14"/>
      <c r="G2107" s="14"/>
      <c r="H2107" s="14"/>
      <c r="I2107" s="14"/>
      <c r="J2107" s="14"/>
      <c r="K2107" s="14"/>
      <c r="L2107" s="14"/>
      <c r="M2107" s="14"/>
      <c r="N2107" s="14"/>
      <c r="O2107" s="14"/>
      <c r="P2107" s="14"/>
      <c r="Q2107" s="14"/>
      <c r="R2107" s="14"/>
      <c r="S2107" s="14"/>
    </row>
    <row r="2108" spans="1:19">
      <c r="A2108" s="14"/>
      <c r="B2108" s="14"/>
      <c r="C2108" s="14"/>
      <c r="D2108" s="14"/>
      <c r="E2108" s="14"/>
      <c r="F2108" s="14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  <c r="Q2108" s="14"/>
      <c r="R2108" s="14"/>
      <c r="S2108" s="14"/>
    </row>
    <row r="2109" spans="1:19">
      <c r="A2109" s="14"/>
      <c r="B2109" s="14"/>
      <c r="C2109" s="14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14"/>
    </row>
    <row r="2110" spans="1:19">
      <c r="A2110" s="14"/>
      <c r="B2110" s="14"/>
      <c r="C2110" s="14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</row>
    <row r="2111" spans="1:19">
      <c r="A2111" s="14"/>
      <c r="B2111" s="14"/>
      <c r="C2111" s="14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</row>
    <row r="2112" spans="1:19">
      <c r="A2112" s="14"/>
      <c r="B2112" s="14"/>
      <c r="C2112" s="14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</row>
    <row r="2113" spans="1:19">
      <c r="A2113" s="14"/>
      <c r="B2113" s="14"/>
      <c r="C2113" s="14"/>
      <c r="D2113" s="14"/>
      <c r="E2113" s="14"/>
      <c r="F2113" s="14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  <c r="Q2113" s="14"/>
      <c r="R2113" s="14"/>
      <c r="S2113" s="14"/>
    </row>
    <row r="2114" spans="1:19">
      <c r="A2114" s="14"/>
      <c r="B2114" s="14"/>
      <c r="C2114" s="14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</row>
    <row r="2115" spans="1:19">
      <c r="A2115" s="14"/>
      <c r="B2115" s="14"/>
      <c r="C2115" s="14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4"/>
      <c r="R2115" s="14"/>
      <c r="S2115" s="14"/>
    </row>
    <row r="2116" spans="1:19">
      <c r="A2116" s="14"/>
      <c r="B2116" s="14"/>
      <c r="C2116" s="14"/>
      <c r="D2116" s="14"/>
      <c r="E2116" s="14"/>
      <c r="F2116" s="14"/>
      <c r="G2116" s="14"/>
      <c r="H2116" s="14"/>
      <c r="I2116" s="14"/>
      <c r="J2116" s="14"/>
      <c r="K2116" s="14"/>
      <c r="L2116" s="14"/>
      <c r="M2116" s="14"/>
      <c r="N2116" s="14"/>
      <c r="O2116" s="14"/>
      <c r="P2116" s="14"/>
      <c r="Q2116" s="14"/>
      <c r="R2116" s="14"/>
      <c r="S2116" s="14"/>
    </row>
    <row r="2117" spans="1:19">
      <c r="A2117" s="14"/>
      <c r="B2117" s="14"/>
      <c r="C2117" s="14"/>
      <c r="D2117" s="14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4"/>
      <c r="R2117" s="14"/>
      <c r="S2117" s="14"/>
    </row>
    <row r="2118" spans="1:19">
      <c r="A2118" s="14"/>
      <c r="B2118" s="14"/>
      <c r="C2118" s="14"/>
      <c r="D2118" s="14"/>
      <c r="E2118" s="14"/>
      <c r="F2118" s="14"/>
      <c r="G2118" s="14"/>
      <c r="H2118" s="14"/>
      <c r="I2118" s="14"/>
      <c r="J2118" s="14"/>
      <c r="K2118" s="14"/>
      <c r="L2118" s="14"/>
      <c r="M2118" s="14"/>
      <c r="N2118" s="14"/>
      <c r="O2118" s="14"/>
      <c r="P2118" s="14"/>
      <c r="Q2118" s="14"/>
      <c r="R2118" s="14"/>
      <c r="S2118" s="14"/>
    </row>
    <row r="2119" spans="1:19">
      <c r="A2119" s="14"/>
      <c r="B2119" s="14"/>
      <c r="C2119" s="14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14"/>
    </row>
    <row r="2120" spans="1:19">
      <c r="A2120" s="14"/>
      <c r="B2120" s="14"/>
      <c r="C2120" s="14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</row>
    <row r="2121" spans="1:19">
      <c r="A2121" s="14"/>
      <c r="B2121" s="14"/>
      <c r="C2121" s="14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</row>
    <row r="2122" spans="1:19">
      <c r="A2122" s="14"/>
      <c r="B2122" s="14"/>
      <c r="C2122" s="14"/>
      <c r="D2122" s="14"/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4"/>
      <c r="R2122" s="14"/>
      <c r="S2122" s="14"/>
    </row>
    <row r="2123" spans="1:19">
      <c r="A2123" s="14"/>
      <c r="B2123" s="14"/>
      <c r="C2123" s="14"/>
      <c r="D2123" s="14"/>
      <c r="E2123" s="14"/>
      <c r="F2123" s="14"/>
      <c r="G2123" s="14"/>
      <c r="H2123" s="14"/>
      <c r="I2123" s="14"/>
      <c r="J2123" s="14"/>
      <c r="K2123" s="14"/>
      <c r="L2123" s="14"/>
      <c r="M2123" s="14"/>
      <c r="N2123" s="14"/>
      <c r="O2123" s="14"/>
      <c r="P2123" s="14"/>
      <c r="Q2123" s="14"/>
      <c r="R2123" s="14"/>
      <c r="S2123" s="14"/>
    </row>
    <row r="2124" spans="1:19">
      <c r="A2124" s="14"/>
      <c r="B2124" s="14"/>
      <c r="C2124" s="14"/>
      <c r="D2124" s="14"/>
      <c r="E2124" s="14"/>
      <c r="F2124" s="14"/>
      <c r="G2124" s="14"/>
      <c r="H2124" s="14"/>
      <c r="I2124" s="14"/>
      <c r="J2124" s="14"/>
      <c r="K2124" s="14"/>
      <c r="L2124" s="14"/>
      <c r="M2124" s="14"/>
      <c r="N2124" s="14"/>
      <c r="O2124" s="14"/>
      <c r="P2124" s="14"/>
      <c r="Q2124" s="14"/>
      <c r="R2124" s="14"/>
      <c r="S2124" s="14"/>
    </row>
    <row r="2125" spans="1:19">
      <c r="A2125" s="14"/>
      <c r="B2125" s="14"/>
      <c r="C2125" s="14"/>
      <c r="D2125" s="14"/>
      <c r="E2125" s="14"/>
      <c r="F2125" s="14"/>
      <c r="G2125" s="14"/>
      <c r="H2125" s="14"/>
      <c r="I2125" s="14"/>
      <c r="J2125" s="14"/>
      <c r="K2125" s="14"/>
      <c r="L2125" s="14"/>
      <c r="M2125" s="14"/>
      <c r="N2125" s="14"/>
      <c r="O2125" s="14"/>
      <c r="P2125" s="14"/>
      <c r="Q2125" s="14"/>
      <c r="R2125" s="14"/>
      <c r="S2125" s="14"/>
    </row>
    <row r="2126" spans="1:19">
      <c r="A2126" s="14"/>
      <c r="B2126" s="14"/>
      <c r="C2126" s="14"/>
      <c r="D2126" s="14"/>
      <c r="E2126" s="14"/>
      <c r="F2126" s="14"/>
      <c r="G2126" s="14"/>
      <c r="H2126" s="14"/>
      <c r="I2126" s="14"/>
      <c r="J2126" s="14"/>
      <c r="K2126" s="14"/>
      <c r="L2126" s="14"/>
      <c r="M2126" s="14"/>
      <c r="N2126" s="14"/>
      <c r="O2126" s="14"/>
      <c r="P2126" s="14"/>
      <c r="Q2126" s="14"/>
      <c r="R2126" s="14"/>
      <c r="S2126" s="14"/>
    </row>
    <row r="2127" spans="1:19">
      <c r="A2127" s="14"/>
      <c r="B2127" s="14"/>
      <c r="C2127" s="14"/>
      <c r="D2127" s="14"/>
      <c r="E2127" s="14"/>
      <c r="F2127" s="14"/>
      <c r="G2127" s="14"/>
      <c r="H2127" s="14"/>
      <c r="I2127" s="14"/>
      <c r="J2127" s="14"/>
      <c r="K2127" s="14"/>
      <c r="L2127" s="14"/>
      <c r="M2127" s="14"/>
      <c r="N2127" s="14"/>
      <c r="O2127" s="14"/>
      <c r="P2127" s="14"/>
      <c r="Q2127" s="14"/>
      <c r="R2127" s="14"/>
      <c r="S2127" s="14"/>
    </row>
    <row r="2128" spans="1:19">
      <c r="A2128" s="14"/>
      <c r="B2128" s="14"/>
      <c r="C2128" s="14"/>
      <c r="D2128" s="14"/>
      <c r="E2128" s="14"/>
      <c r="F2128" s="14"/>
      <c r="G2128" s="14"/>
      <c r="H2128" s="14"/>
      <c r="I2128" s="14"/>
      <c r="J2128" s="14"/>
      <c r="K2128" s="14"/>
      <c r="L2128" s="14"/>
      <c r="M2128" s="14"/>
      <c r="N2128" s="14"/>
      <c r="O2128" s="14"/>
      <c r="P2128" s="14"/>
      <c r="Q2128" s="14"/>
      <c r="R2128" s="14"/>
      <c r="S2128" s="14"/>
    </row>
    <row r="2129" spans="1:19">
      <c r="A2129" s="14"/>
      <c r="B2129" s="14"/>
      <c r="C2129" s="14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4"/>
      <c r="R2129" s="14"/>
      <c r="S2129" s="14"/>
    </row>
    <row r="2130" spans="1:19">
      <c r="A2130" s="14"/>
      <c r="B2130" s="14"/>
      <c r="C2130" s="14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</row>
    <row r="2131" spans="1:19">
      <c r="A2131" s="14"/>
      <c r="B2131" s="14"/>
      <c r="C2131" s="14"/>
      <c r="D2131" s="14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</row>
    <row r="2132" spans="1:19">
      <c r="A2132" s="14"/>
      <c r="B2132" s="14"/>
      <c r="C2132" s="14"/>
      <c r="D2132" s="14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</row>
    <row r="2133" spans="1:19">
      <c r="A2133" s="14"/>
      <c r="B2133" s="14"/>
      <c r="C2133" s="14"/>
      <c r="D2133" s="14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4"/>
      <c r="R2133" s="14"/>
      <c r="S2133" s="14"/>
    </row>
    <row r="2134" spans="1:19">
      <c r="A2134" s="14"/>
      <c r="B2134" s="14"/>
      <c r="C2134" s="14"/>
      <c r="D2134" s="14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4"/>
      <c r="R2134" s="14"/>
      <c r="S2134" s="14"/>
    </row>
    <row r="2135" spans="1:19">
      <c r="A2135" s="14"/>
      <c r="B2135" s="14"/>
      <c r="C2135" s="14"/>
      <c r="D2135" s="14"/>
      <c r="E2135" s="14"/>
      <c r="F2135" s="14"/>
      <c r="G2135" s="14"/>
      <c r="H2135" s="14"/>
      <c r="I2135" s="14"/>
      <c r="J2135" s="14"/>
      <c r="K2135" s="14"/>
      <c r="L2135" s="14"/>
      <c r="M2135" s="14"/>
      <c r="N2135" s="14"/>
      <c r="O2135" s="14"/>
      <c r="P2135" s="14"/>
      <c r="Q2135" s="14"/>
      <c r="R2135" s="14"/>
      <c r="S2135" s="14"/>
    </row>
    <row r="2136" spans="1:19">
      <c r="A2136" s="14"/>
      <c r="B2136" s="14"/>
      <c r="C2136" s="14"/>
      <c r="D2136" s="14"/>
      <c r="E2136" s="14"/>
      <c r="F2136" s="14"/>
      <c r="G2136" s="14"/>
      <c r="H2136" s="14"/>
      <c r="I2136" s="14"/>
      <c r="J2136" s="14"/>
      <c r="K2136" s="14"/>
      <c r="L2136" s="14"/>
      <c r="M2136" s="14"/>
      <c r="N2136" s="14"/>
      <c r="O2136" s="14"/>
      <c r="P2136" s="14"/>
      <c r="Q2136" s="14"/>
      <c r="R2136" s="14"/>
      <c r="S2136" s="14"/>
    </row>
    <row r="2137" spans="1:19">
      <c r="A2137" s="14"/>
      <c r="B2137" s="14"/>
      <c r="C2137" s="14"/>
      <c r="D2137" s="14"/>
      <c r="E2137" s="14"/>
      <c r="F2137" s="14"/>
      <c r="G2137" s="14"/>
      <c r="H2137" s="14"/>
      <c r="I2137" s="14"/>
      <c r="J2137" s="14"/>
      <c r="K2137" s="14"/>
      <c r="L2137" s="14"/>
      <c r="M2137" s="14"/>
      <c r="N2137" s="14"/>
      <c r="O2137" s="14"/>
      <c r="P2137" s="14"/>
      <c r="Q2137" s="14"/>
      <c r="R2137" s="14"/>
      <c r="S2137" s="14"/>
    </row>
    <row r="2138" spans="1:19">
      <c r="A2138" s="14"/>
      <c r="B2138" s="14"/>
      <c r="C2138" s="14"/>
      <c r="D2138" s="14"/>
      <c r="E2138" s="14"/>
      <c r="F2138" s="14"/>
      <c r="G2138" s="14"/>
      <c r="H2138" s="14"/>
      <c r="I2138" s="14"/>
      <c r="J2138" s="14"/>
      <c r="K2138" s="14"/>
      <c r="L2138" s="14"/>
      <c r="M2138" s="14"/>
      <c r="N2138" s="14"/>
      <c r="O2138" s="14"/>
      <c r="P2138" s="14"/>
      <c r="Q2138" s="14"/>
      <c r="R2138" s="14"/>
      <c r="S2138" s="14"/>
    </row>
    <row r="2139" spans="1:19">
      <c r="A2139" s="14"/>
      <c r="B2139" s="14"/>
      <c r="C2139" s="14"/>
      <c r="D2139" s="14"/>
      <c r="E2139" s="14"/>
      <c r="F2139" s="14"/>
      <c r="G2139" s="14"/>
      <c r="H2139" s="14"/>
      <c r="I2139" s="14"/>
      <c r="J2139" s="14"/>
      <c r="K2139" s="14"/>
      <c r="L2139" s="14"/>
      <c r="M2139" s="14"/>
      <c r="N2139" s="14"/>
      <c r="O2139" s="14"/>
      <c r="P2139" s="14"/>
      <c r="Q2139" s="14"/>
      <c r="R2139" s="14"/>
      <c r="S2139" s="14"/>
    </row>
    <row r="2140" spans="1:19">
      <c r="A2140" s="14"/>
      <c r="B2140" s="14"/>
      <c r="C2140" s="14"/>
      <c r="D2140" s="14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4"/>
      <c r="R2140" s="14"/>
      <c r="S2140" s="14"/>
    </row>
    <row r="2141" spans="1:19">
      <c r="A2141" s="14"/>
      <c r="B2141" s="14"/>
      <c r="C2141" s="14"/>
      <c r="D2141" s="14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</row>
    <row r="2142" spans="1:19">
      <c r="A2142" s="14"/>
      <c r="B2142" s="14"/>
      <c r="C2142" s="14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</row>
    <row r="2143" spans="1:19">
      <c r="A2143" s="14"/>
      <c r="B2143" s="14"/>
      <c r="C2143" s="14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</row>
    <row r="2144" spans="1:19">
      <c r="A2144" s="14"/>
      <c r="B2144" s="14"/>
      <c r="C2144" s="14"/>
      <c r="D2144" s="14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4"/>
      <c r="R2144" s="14"/>
      <c r="S2144" s="14"/>
    </row>
    <row r="2145" spans="1:19">
      <c r="A2145" s="14"/>
      <c r="B2145" s="14"/>
      <c r="C2145" s="14"/>
      <c r="D2145" s="14"/>
      <c r="E2145" s="14"/>
      <c r="F2145" s="14"/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  <c r="Q2145" s="14"/>
      <c r="R2145" s="14"/>
      <c r="S2145" s="14"/>
    </row>
    <row r="2146" spans="1:19">
      <c r="A2146" s="14"/>
      <c r="B2146" s="14"/>
      <c r="C2146" s="14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</row>
    <row r="2147" spans="1:19">
      <c r="A2147" s="14"/>
      <c r="B2147" s="14"/>
      <c r="C2147" s="14"/>
      <c r="D2147" s="14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4"/>
      <c r="R2147" s="14"/>
      <c r="S2147" s="14"/>
    </row>
    <row r="2148" spans="1:19">
      <c r="A2148" s="14"/>
      <c r="B2148" s="14"/>
      <c r="C2148" s="14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14"/>
    </row>
    <row r="2149" spans="1:19">
      <c r="A2149" s="14"/>
      <c r="B2149" s="14"/>
      <c r="C2149" s="14"/>
      <c r="D2149" s="14"/>
      <c r="E2149" s="14"/>
      <c r="F2149" s="14"/>
      <c r="G2149" s="14"/>
      <c r="H2149" s="14"/>
      <c r="I2149" s="14"/>
      <c r="J2149" s="14"/>
      <c r="K2149" s="14"/>
      <c r="L2149" s="14"/>
      <c r="M2149" s="14"/>
      <c r="N2149" s="14"/>
      <c r="O2149" s="14"/>
      <c r="P2149" s="14"/>
      <c r="Q2149" s="14"/>
      <c r="R2149" s="14"/>
      <c r="S2149" s="14"/>
    </row>
    <row r="2150" spans="1:19">
      <c r="A2150" s="14"/>
      <c r="B2150" s="14"/>
      <c r="C2150" s="14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</row>
    <row r="2151" spans="1:19">
      <c r="A2151" s="14"/>
      <c r="B2151" s="14"/>
      <c r="C2151" s="14"/>
      <c r="D2151" s="14"/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4"/>
      <c r="R2151" s="14"/>
      <c r="S2151" s="14"/>
    </row>
    <row r="2152" spans="1:19">
      <c r="A2152" s="14"/>
      <c r="B2152" s="14"/>
      <c r="C2152" s="14"/>
      <c r="D2152" s="14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</row>
    <row r="2153" spans="1:19">
      <c r="A2153" s="14"/>
      <c r="B2153" s="14"/>
      <c r="C2153" s="14"/>
      <c r="D2153" s="14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</row>
    <row r="2154" spans="1:19">
      <c r="A2154" s="14"/>
      <c r="B2154" s="14"/>
      <c r="C2154" s="14"/>
      <c r="D2154" s="14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4"/>
      <c r="R2154" s="14"/>
      <c r="S2154" s="14"/>
    </row>
    <row r="2155" spans="1:19">
      <c r="A2155" s="14"/>
      <c r="B2155" s="14"/>
      <c r="C2155" s="14"/>
      <c r="D2155" s="14"/>
      <c r="E2155" s="14"/>
      <c r="F2155" s="14"/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  <c r="Q2155" s="14"/>
      <c r="R2155" s="14"/>
      <c r="S2155" s="14"/>
    </row>
    <row r="2156" spans="1:19">
      <c r="A2156" s="14"/>
      <c r="B2156" s="14"/>
      <c r="C2156" s="14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14"/>
    </row>
    <row r="2157" spans="1:19">
      <c r="A2157" s="14"/>
      <c r="B2157" s="14"/>
      <c r="C2157" s="14"/>
      <c r="D2157" s="14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4"/>
      <c r="R2157" s="14"/>
      <c r="S2157" s="14"/>
    </row>
    <row r="2158" spans="1:19">
      <c r="A2158" s="14"/>
      <c r="B2158" s="14"/>
      <c r="C2158" s="14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14"/>
    </row>
    <row r="2159" spans="1:19">
      <c r="A2159" s="14"/>
      <c r="B2159" s="14"/>
      <c r="C2159" s="14"/>
      <c r="D2159" s="14"/>
      <c r="E2159" s="14"/>
      <c r="F2159" s="14"/>
      <c r="G2159" s="14"/>
      <c r="H2159" s="14"/>
      <c r="I2159" s="14"/>
      <c r="J2159" s="14"/>
      <c r="K2159" s="14"/>
      <c r="L2159" s="14"/>
      <c r="M2159" s="14"/>
      <c r="N2159" s="14"/>
      <c r="O2159" s="14"/>
      <c r="P2159" s="14"/>
      <c r="Q2159" s="14"/>
      <c r="R2159" s="14"/>
      <c r="S2159" s="14"/>
    </row>
    <row r="2160" spans="1:19">
      <c r="A2160" s="14"/>
      <c r="B2160" s="14"/>
      <c r="C2160" s="14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14"/>
    </row>
    <row r="2161" spans="1:19">
      <c r="A2161" s="14"/>
      <c r="B2161" s="14"/>
      <c r="C2161" s="14"/>
      <c r="D2161" s="14"/>
      <c r="E2161" s="14"/>
      <c r="F2161" s="14"/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  <c r="Q2161" s="14"/>
      <c r="R2161" s="14"/>
      <c r="S2161" s="14"/>
    </row>
    <row r="2162" spans="1:19">
      <c r="A2162" s="14"/>
      <c r="B2162" s="14"/>
      <c r="C2162" s="14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</row>
    <row r="2163" spans="1:19">
      <c r="A2163" s="14"/>
      <c r="B2163" s="14"/>
      <c r="C2163" s="14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14"/>
    </row>
    <row r="2164" spans="1:19">
      <c r="A2164" s="14"/>
      <c r="B2164" s="14"/>
      <c r="C2164" s="14"/>
      <c r="D2164" s="14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4"/>
      <c r="R2164" s="14"/>
      <c r="S2164" s="14"/>
    </row>
    <row r="2165" spans="1:19">
      <c r="A2165" s="14"/>
      <c r="B2165" s="14"/>
      <c r="C2165" s="14"/>
      <c r="D2165" s="14"/>
      <c r="E2165" s="14"/>
      <c r="F2165" s="14"/>
      <c r="G2165" s="14"/>
      <c r="H2165" s="14"/>
      <c r="I2165" s="14"/>
      <c r="J2165" s="14"/>
      <c r="K2165" s="14"/>
      <c r="L2165" s="14"/>
      <c r="M2165" s="14"/>
      <c r="N2165" s="14"/>
      <c r="O2165" s="14"/>
      <c r="P2165" s="14"/>
      <c r="Q2165" s="14"/>
      <c r="R2165" s="14"/>
      <c r="S2165" s="14"/>
    </row>
    <row r="2166" spans="1:19">
      <c r="A2166" s="14"/>
      <c r="B2166" s="14"/>
      <c r="C2166" s="14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</row>
    <row r="2167" spans="1:19">
      <c r="A2167" s="14"/>
      <c r="B2167" s="14"/>
      <c r="C2167" s="14"/>
      <c r="D2167" s="14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4"/>
      <c r="R2167" s="14"/>
      <c r="S2167" s="14"/>
    </row>
    <row r="2168" spans="1:19">
      <c r="A2168" s="14"/>
      <c r="B2168" s="14"/>
      <c r="C2168" s="14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14"/>
    </row>
    <row r="2169" spans="1:19">
      <c r="A2169" s="14"/>
      <c r="B2169" s="14"/>
      <c r="C2169" s="14"/>
      <c r="D2169" s="14"/>
      <c r="E2169" s="14"/>
      <c r="F2169" s="14"/>
      <c r="G2169" s="14"/>
      <c r="H2169" s="14"/>
      <c r="I2169" s="14"/>
      <c r="J2169" s="14"/>
      <c r="K2169" s="14"/>
      <c r="L2169" s="14"/>
      <c r="M2169" s="14"/>
      <c r="N2169" s="14"/>
      <c r="O2169" s="14"/>
      <c r="P2169" s="14"/>
      <c r="Q2169" s="14"/>
      <c r="R2169" s="14"/>
      <c r="S2169" s="14"/>
    </row>
    <row r="2170" spans="1:19">
      <c r="A2170" s="14"/>
      <c r="B2170" s="14"/>
      <c r="C2170" s="14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</row>
    <row r="2171" spans="1:19">
      <c r="A2171" s="14"/>
      <c r="B2171" s="14"/>
      <c r="C2171" s="14"/>
      <c r="D2171" s="14"/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  <c r="Q2171" s="14"/>
      <c r="R2171" s="14"/>
      <c r="S2171" s="14"/>
    </row>
    <row r="2172" spans="1:19">
      <c r="A2172" s="14"/>
      <c r="B2172" s="14"/>
      <c r="C2172" s="14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</row>
    <row r="2173" spans="1:19">
      <c r="A2173" s="14"/>
      <c r="B2173" s="14"/>
      <c r="C2173" s="14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</row>
    <row r="2174" spans="1:19">
      <c r="A2174" s="14"/>
      <c r="B2174" s="14"/>
      <c r="C2174" s="14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4"/>
      <c r="R2174" s="14"/>
      <c r="S2174" s="14"/>
    </row>
    <row r="2175" spans="1:19">
      <c r="A2175" s="14"/>
      <c r="B2175" s="14"/>
      <c r="C2175" s="14"/>
      <c r="D2175" s="14"/>
      <c r="E2175" s="14"/>
      <c r="F2175" s="14"/>
      <c r="G2175" s="14"/>
      <c r="H2175" s="14"/>
      <c r="I2175" s="14"/>
      <c r="J2175" s="14"/>
      <c r="K2175" s="14"/>
      <c r="L2175" s="14"/>
      <c r="M2175" s="14"/>
      <c r="N2175" s="14"/>
      <c r="O2175" s="14"/>
      <c r="P2175" s="14"/>
      <c r="Q2175" s="14"/>
      <c r="R2175" s="14"/>
      <c r="S2175" s="14"/>
    </row>
    <row r="2176" spans="1:19">
      <c r="A2176" s="14"/>
      <c r="B2176" s="14"/>
      <c r="C2176" s="14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4"/>
      <c r="R2176" s="14"/>
      <c r="S2176" s="14"/>
    </row>
    <row r="2177" spans="1:19">
      <c r="A2177" s="14"/>
      <c r="B2177" s="14"/>
      <c r="C2177" s="14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4"/>
      <c r="R2177" s="14"/>
      <c r="S2177" s="14"/>
    </row>
    <row r="2178" spans="1:19">
      <c r="A2178" s="14"/>
      <c r="B2178" s="14"/>
      <c r="C2178" s="14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4"/>
      <c r="R2178" s="14"/>
      <c r="S2178" s="14"/>
    </row>
    <row r="2179" spans="1:19">
      <c r="A2179" s="14"/>
      <c r="B2179" s="14"/>
      <c r="C2179" s="14"/>
      <c r="D2179" s="14"/>
      <c r="E2179" s="14"/>
      <c r="F2179" s="14"/>
      <c r="G2179" s="14"/>
      <c r="H2179" s="14"/>
      <c r="I2179" s="14"/>
      <c r="J2179" s="14"/>
      <c r="K2179" s="14"/>
      <c r="L2179" s="14"/>
      <c r="M2179" s="14"/>
      <c r="N2179" s="14"/>
      <c r="O2179" s="14"/>
      <c r="P2179" s="14"/>
      <c r="Q2179" s="14"/>
      <c r="R2179" s="14"/>
      <c r="S2179" s="14"/>
    </row>
    <row r="2180" spans="1:19">
      <c r="A2180" s="14"/>
      <c r="B2180" s="14"/>
      <c r="C2180" s="14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</row>
    <row r="2181" spans="1:19">
      <c r="A2181" s="14"/>
      <c r="B2181" s="14"/>
      <c r="C2181" s="14"/>
      <c r="D2181" s="14"/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  <c r="O2181" s="14"/>
      <c r="P2181" s="14"/>
      <c r="Q2181" s="14"/>
      <c r="R2181" s="14"/>
      <c r="S2181" s="14"/>
    </row>
    <row r="2182" spans="1:19">
      <c r="A2182" s="14"/>
      <c r="B2182" s="14"/>
      <c r="C2182" s="14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14"/>
    </row>
    <row r="2183" spans="1:19">
      <c r="A2183" s="14"/>
      <c r="B2183" s="14"/>
      <c r="C2183" s="14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14"/>
    </row>
    <row r="2184" spans="1:19">
      <c r="A2184" s="14"/>
      <c r="B2184" s="14"/>
      <c r="C2184" s="14"/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4"/>
      <c r="R2184" s="14"/>
      <c r="S2184" s="14"/>
    </row>
    <row r="2185" spans="1:19">
      <c r="A2185" s="14"/>
      <c r="B2185" s="14"/>
      <c r="C2185" s="14"/>
      <c r="D2185" s="14"/>
      <c r="E2185" s="14"/>
      <c r="F2185" s="14"/>
      <c r="G2185" s="14"/>
      <c r="H2185" s="14"/>
      <c r="I2185" s="14"/>
      <c r="J2185" s="14"/>
      <c r="K2185" s="14"/>
      <c r="L2185" s="14"/>
      <c r="M2185" s="14"/>
      <c r="N2185" s="14"/>
      <c r="O2185" s="14"/>
      <c r="P2185" s="14"/>
      <c r="Q2185" s="14"/>
      <c r="R2185" s="14"/>
      <c r="S2185" s="14"/>
    </row>
    <row r="2186" spans="1:19">
      <c r="A2186" s="14"/>
      <c r="B2186" s="14"/>
      <c r="C2186" s="14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4"/>
      <c r="R2186" s="14"/>
      <c r="S2186" s="14"/>
    </row>
    <row r="2187" spans="1:19">
      <c r="A2187" s="14"/>
      <c r="B2187" s="14"/>
      <c r="C2187" s="14"/>
      <c r="D2187" s="14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4"/>
      <c r="R2187" s="14"/>
      <c r="S2187" s="14"/>
    </row>
    <row r="2188" spans="1:19">
      <c r="A2188" s="14"/>
      <c r="B2188" s="14"/>
      <c r="C2188" s="14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4"/>
      <c r="R2188" s="14"/>
      <c r="S2188" s="14"/>
    </row>
    <row r="2189" spans="1:19">
      <c r="A2189" s="14"/>
      <c r="B2189" s="14"/>
      <c r="C2189" s="14"/>
      <c r="D2189" s="14"/>
      <c r="E2189" s="14"/>
      <c r="F2189" s="14"/>
      <c r="G2189" s="14"/>
      <c r="H2189" s="14"/>
      <c r="I2189" s="14"/>
      <c r="J2189" s="14"/>
      <c r="K2189" s="14"/>
      <c r="L2189" s="14"/>
      <c r="M2189" s="14"/>
      <c r="N2189" s="14"/>
      <c r="O2189" s="14"/>
      <c r="P2189" s="14"/>
      <c r="Q2189" s="14"/>
      <c r="R2189" s="14"/>
      <c r="S2189" s="14"/>
    </row>
    <row r="2190" spans="1:19">
      <c r="A2190" s="14"/>
      <c r="B2190" s="14"/>
      <c r="C2190" s="14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14"/>
    </row>
    <row r="2191" spans="1:19">
      <c r="A2191" s="14"/>
      <c r="B2191" s="14"/>
      <c r="C2191" s="14"/>
      <c r="D2191" s="14"/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  <c r="Q2191" s="14"/>
      <c r="R2191" s="14"/>
      <c r="S2191" s="14"/>
    </row>
    <row r="2192" spans="1:19">
      <c r="A2192" s="14"/>
      <c r="B2192" s="14"/>
      <c r="C2192" s="14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</row>
    <row r="2193" spans="1:19">
      <c r="A2193" s="14"/>
      <c r="B2193" s="14"/>
      <c r="C2193" s="14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</row>
    <row r="2194" spans="1:19">
      <c r="A2194" s="14"/>
      <c r="B2194" s="14"/>
      <c r="C2194" s="14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4"/>
      <c r="R2194" s="14"/>
      <c r="S2194" s="14"/>
    </row>
    <row r="2195" spans="1:19">
      <c r="A2195" s="14"/>
      <c r="B2195" s="14"/>
      <c r="C2195" s="14"/>
      <c r="D2195" s="14"/>
      <c r="E2195" s="14"/>
      <c r="F2195" s="14"/>
      <c r="G2195" s="14"/>
      <c r="H2195" s="14"/>
      <c r="I2195" s="14"/>
      <c r="J2195" s="14"/>
      <c r="K2195" s="14"/>
      <c r="L2195" s="14"/>
      <c r="M2195" s="14"/>
      <c r="N2195" s="14"/>
      <c r="O2195" s="14"/>
      <c r="P2195" s="14"/>
      <c r="Q2195" s="14"/>
      <c r="R2195" s="14"/>
      <c r="S2195" s="14"/>
    </row>
    <row r="2196" spans="1:19">
      <c r="A2196" s="14"/>
      <c r="B2196" s="14"/>
      <c r="C2196" s="14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14"/>
    </row>
    <row r="2197" spans="1:19">
      <c r="A2197" s="14"/>
      <c r="B2197" s="14"/>
      <c r="C2197" s="14"/>
      <c r="D2197" s="14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4"/>
      <c r="R2197" s="14"/>
      <c r="S2197" s="14"/>
    </row>
    <row r="2198" spans="1:19">
      <c r="A2198" s="14"/>
      <c r="B2198" s="14"/>
      <c r="C2198" s="14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14"/>
    </row>
    <row r="2199" spans="1:19">
      <c r="A2199" s="14"/>
      <c r="B2199" s="14"/>
      <c r="C2199" s="14"/>
      <c r="D2199" s="14"/>
      <c r="E2199" s="14"/>
      <c r="F2199" s="14"/>
      <c r="G2199" s="14"/>
      <c r="H2199" s="14"/>
      <c r="I2199" s="14"/>
      <c r="J2199" s="14"/>
      <c r="K2199" s="14"/>
      <c r="L2199" s="14"/>
      <c r="M2199" s="14"/>
      <c r="N2199" s="14"/>
      <c r="O2199" s="14"/>
      <c r="P2199" s="14"/>
      <c r="Q2199" s="14"/>
      <c r="R2199" s="14"/>
      <c r="S2199" s="14"/>
    </row>
    <row r="2200" spans="1:19">
      <c r="A2200" s="14"/>
      <c r="B2200" s="14"/>
      <c r="C2200" s="14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</row>
    <row r="2201" spans="1:19">
      <c r="A2201" s="14"/>
      <c r="B2201" s="14"/>
      <c r="C2201" s="14"/>
      <c r="D2201" s="14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4"/>
      <c r="R2201" s="14"/>
      <c r="S2201" s="14"/>
    </row>
    <row r="2202" spans="1:19">
      <c r="A2202" s="14"/>
      <c r="B2202" s="14"/>
      <c r="C2202" s="14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14"/>
    </row>
    <row r="2203" spans="1:19">
      <c r="A2203" s="14"/>
      <c r="B2203" s="14"/>
      <c r="C2203" s="14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14"/>
    </row>
    <row r="2204" spans="1:19">
      <c r="A2204" s="14"/>
      <c r="B2204" s="14"/>
      <c r="C2204" s="14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4"/>
      <c r="R2204" s="14"/>
      <c r="S2204" s="14"/>
    </row>
    <row r="2205" spans="1:19">
      <c r="A2205" s="14"/>
      <c r="B2205" s="14"/>
      <c r="C2205" s="14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</row>
    <row r="2206" spans="1:19">
      <c r="A2206" s="14"/>
      <c r="B2206" s="14"/>
      <c r="C2206" s="14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4"/>
      <c r="R2206" s="14"/>
      <c r="S2206" s="14"/>
    </row>
    <row r="2207" spans="1:19">
      <c r="A2207" s="14"/>
      <c r="B2207" s="14"/>
      <c r="C2207" s="14"/>
      <c r="D2207" s="14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4"/>
      <c r="R2207" s="14"/>
      <c r="S2207" s="14"/>
    </row>
    <row r="2208" spans="1:19">
      <c r="A2208" s="14"/>
      <c r="B2208" s="14"/>
      <c r="C2208" s="14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</row>
    <row r="2209" spans="1:19">
      <c r="A2209" s="14"/>
      <c r="B2209" s="14"/>
      <c r="C2209" s="14"/>
      <c r="D2209" s="14"/>
      <c r="E2209" s="14"/>
      <c r="F2209" s="14"/>
      <c r="G2209" s="14"/>
      <c r="H2209" s="14"/>
      <c r="I2209" s="14"/>
      <c r="J2209" s="14"/>
      <c r="K2209" s="14"/>
      <c r="L2209" s="14"/>
      <c r="M2209" s="14"/>
      <c r="N2209" s="14"/>
      <c r="O2209" s="14"/>
      <c r="P2209" s="14"/>
      <c r="Q2209" s="14"/>
      <c r="R2209" s="14"/>
      <c r="S2209" s="14"/>
    </row>
    <row r="2210" spans="1:19">
      <c r="A2210" s="14"/>
      <c r="B2210" s="14"/>
      <c r="C2210" s="14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</row>
    <row r="2211" spans="1:19">
      <c r="A2211" s="14"/>
      <c r="B2211" s="14"/>
      <c r="C2211" s="14"/>
      <c r="D2211" s="14"/>
      <c r="E2211" s="14"/>
      <c r="F2211" s="14"/>
      <c r="G2211" s="14"/>
      <c r="H2211" s="14"/>
      <c r="I2211" s="14"/>
      <c r="J2211" s="14"/>
      <c r="K2211" s="14"/>
      <c r="L2211" s="14"/>
      <c r="M2211" s="14"/>
      <c r="N2211" s="14"/>
      <c r="O2211" s="14"/>
      <c r="P2211" s="14"/>
      <c r="Q2211" s="14"/>
      <c r="R2211" s="14"/>
      <c r="S2211" s="14"/>
    </row>
    <row r="2212" spans="1:19">
      <c r="A2212" s="14"/>
      <c r="B2212" s="14"/>
      <c r="C2212" s="14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4"/>
      <c r="R2212" s="14"/>
      <c r="S2212" s="14"/>
    </row>
    <row r="2213" spans="1:19">
      <c r="A2213" s="14"/>
      <c r="B2213" s="14"/>
      <c r="C2213" s="14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</row>
    <row r="2214" spans="1:19">
      <c r="A2214" s="14"/>
      <c r="B2214" s="14"/>
      <c r="C2214" s="14"/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4"/>
      <c r="R2214" s="14"/>
      <c r="S2214" s="14"/>
    </row>
    <row r="2215" spans="1:19">
      <c r="A2215" s="14"/>
      <c r="B2215" s="14"/>
      <c r="C2215" s="14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</row>
    <row r="2216" spans="1:19">
      <c r="A2216" s="14"/>
      <c r="B2216" s="14"/>
      <c r="C2216" s="14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4"/>
      <c r="R2216" s="14"/>
      <c r="S2216" s="14"/>
    </row>
    <row r="2217" spans="1:19">
      <c r="A2217" s="14"/>
      <c r="B2217" s="14"/>
      <c r="C2217" s="14"/>
      <c r="D2217" s="14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4"/>
      <c r="R2217" s="14"/>
      <c r="S2217" s="14"/>
    </row>
    <row r="2218" spans="1:19">
      <c r="A2218" s="14"/>
      <c r="B2218" s="14"/>
      <c r="C2218" s="14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</row>
    <row r="2219" spans="1:19">
      <c r="A2219" s="14"/>
      <c r="B2219" s="14"/>
      <c r="C2219" s="14"/>
      <c r="D2219" s="14"/>
      <c r="E2219" s="14"/>
      <c r="F2219" s="14"/>
      <c r="G2219" s="14"/>
      <c r="H2219" s="14"/>
      <c r="I2219" s="14"/>
      <c r="J2219" s="14"/>
      <c r="K2219" s="14"/>
      <c r="L2219" s="14"/>
      <c r="M2219" s="14"/>
      <c r="N2219" s="14"/>
      <c r="O2219" s="14"/>
      <c r="P2219" s="14"/>
      <c r="Q2219" s="14"/>
      <c r="R2219" s="14"/>
      <c r="S2219" s="14"/>
    </row>
    <row r="2220" spans="1:19">
      <c r="A2220" s="14"/>
      <c r="B2220" s="14"/>
      <c r="C2220" s="14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</row>
    <row r="2221" spans="1:19">
      <c r="A2221" s="14"/>
      <c r="B2221" s="14"/>
      <c r="C2221" s="14"/>
      <c r="D2221" s="14"/>
      <c r="E2221" s="14"/>
      <c r="F2221" s="14"/>
      <c r="G2221" s="14"/>
      <c r="H2221" s="14"/>
      <c r="I2221" s="14"/>
      <c r="J2221" s="14"/>
      <c r="K2221" s="14"/>
      <c r="L2221" s="14"/>
      <c r="M2221" s="14"/>
      <c r="N2221" s="14"/>
      <c r="O2221" s="14"/>
      <c r="P2221" s="14"/>
      <c r="Q2221" s="14"/>
      <c r="R2221" s="14"/>
      <c r="S2221" s="14"/>
    </row>
    <row r="2222" spans="1:19">
      <c r="A2222" s="14"/>
      <c r="B2222" s="14"/>
      <c r="C2222" s="14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4"/>
      <c r="R2222" s="14"/>
      <c r="S2222" s="14"/>
    </row>
    <row r="2223" spans="1:19">
      <c r="A2223" s="14"/>
      <c r="B2223" s="14"/>
      <c r="C2223" s="14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</row>
    <row r="2224" spans="1:19">
      <c r="A2224" s="14"/>
      <c r="B2224" s="14"/>
      <c r="C2224" s="14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4"/>
      <c r="R2224" s="14"/>
      <c r="S2224" s="14"/>
    </row>
    <row r="2225" spans="1:19">
      <c r="A2225" s="14"/>
      <c r="B2225" s="14"/>
      <c r="C2225" s="14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</row>
    <row r="2226" spans="1:19">
      <c r="A2226" s="14"/>
      <c r="B2226" s="14"/>
      <c r="C2226" s="14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4"/>
      <c r="R2226" s="14"/>
      <c r="S2226" s="14"/>
    </row>
    <row r="2227" spans="1:19">
      <c r="A2227" s="14"/>
      <c r="B2227" s="14"/>
      <c r="C2227" s="14"/>
      <c r="D2227" s="14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4"/>
      <c r="R2227" s="14"/>
      <c r="S2227" s="14"/>
    </row>
    <row r="2228" spans="1:19">
      <c r="A2228" s="14"/>
      <c r="B2228" s="14"/>
      <c r="C2228" s="14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</row>
    <row r="2229" spans="1:19">
      <c r="A2229" s="14"/>
      <c r="B2229" s="14"/>
      <c r="C2229" s="14"/>
      <c r="D2229" s="14"/>
      <c r="E2229" s="14"/>
      <c r="F2229" s="14"/>
      <c r="G2229" s="14"/>
      <c r="H2229" s="14"/>
      <c r="I2229" s="14"/>
      <c r="J2229" s="14"/>
      <c r="K2229" s="14"/>
      <c r="L2229" s="14"/>
      <c r="M2229" s="14"/>
      <c r="N2229" s="14"/>
      <c r="O2229" s="14"/>
      <c r="P2229" s="14"/>
      <c r="Q2229" s="14"/>
      <c r="R2229" s="14"/>
      <c r="S2229" s="14"/>
    </row>
    <row r="2230" spans="1:19">
      <c r="A2230" s="14"/>
      <c r="B2230" s="14"/>
      <c r="C2230" s="14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14"/>
    </row>
    <row r="2231" spans="1:19">
      <c r="A2231" s="14"/>
      <c r="B2231" s="14"/>
      <c r="C2231" s="14"/>
      <c r="D2231" s="14"/>
      <c r="E2231" s="14"/>
      <c r="F2231" s="14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  <c r="Q2231" s="14"/>
      <c r="R2231" s="14"/>
      <c r="S2231" s="14"/>
    </row>
    <row r="2232" spans="1:19">
      <c r="A2232" s="14"/>
      <c r="B2232" s="14"/>
      <c r="C2232" s="14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4"/>
      <c r="R2232" s="14"/>
      <c r="S2232" s="14"/>
    </row>
    <row r="2233" spans="1:19">
      <c r="A2233" s="14"/>
      <c r="B2233" s="14"/>
      <c r="C2233" s="14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4"/>
      <c r="R2233" s="14"/>
      <c r="S2233" s="14"/>
    </row>
    <row r="2234" spans="1:19">
      <c r="A2234" s="14"/>
      <c r="B2234" s="14"/>
      <c r="C2234" s="14"/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4"/>
      <c r="R2234" s="14"/>
      <c r="S2234" s="14"/>
    </row>
    <row r="2235" spans="1:19">
      <c r="A2235" s="14"/>
      <c r="B2235" s="14"/>
      <c r="C2235" s="14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4"/>
      <c r="R2235" s="14"/>
      <c r="S2235" s="14"/>
    </row>
    <row r="2236" spans="1:19">
      <c r="A2236" s="14"/>
      <c r="B2236" s="14"/>
      <c r="C2236" s="14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4"/>
      <c r="R2236" s="14"/>
      <c r="S2236" s="14"/>
    </row>
    <row r="2237" spans="1:19">
      <c r="A2237" s="14"/>
      <c r="B2237" s="14"/>
      <c r="C2237" s="14"/>
      <c r="D2237" s="14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4"/>
      <c r="R2237" s="14"/>
      <c r="S2237" s="14"/>
    </row>
    <row r="2238" spans="1:19">
      <c r="A2238" s="14"/>
      <c r="B2238" s="14"/>
      <c r="C2238" s="14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4"/>
      <c r="R2238" s="14"/>
      <c r="S2238" s="14"/>
    </row>
    <row r="2239" spans="1:19">
      <c r="A2239" s="14"/>
      <c r="B2239" s="14"/>
      <c r="C2239" s="14"/>
      <c r="D2239" s="14"/>
      <c r="E2239" s="14"/>
      <c r="F2239" s="14"/>
      <c r="G2239" s="14"/>
      <c r="H2239" s="14"/>
      <c r="I2239" s="14"/>
      <c r="J2239" s="14"/>
      <c r="K2239" s="14"/>
      <c r="L2239" s="14"/>
      <c r="M2239" s="14"/>
      <c r="N2239" s="14"/>
      <c r="O2239" s="14"/>
      <c r="P2239" s="14"/>
      <c r="Q2239" s="14"/>
      <c r="R2239" s="14"/>
      <c r="S2239" s="14"/>
    </row>
    <row r="2240" spans="1:19">
      <c r="A2240" s="14"/>
      <c r="B2240" s="14"/>
      <c r="C2240" s="14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</row>
    <row r="2241" spans="1:19">
      <c r="A2241" s="14"/>
      <c r="B2241" s="14"/>
      <c r="C2241" s="14"/>
      <c r="D2241" s="14"/>
      <c r="E2241" s="14"/>
      <c r="F2241" s="14"/>
      <c r="G2241" s="14"/>
      <c r="H2241" s="14"/>
      <c r="I2241" s="14"/>
      <c r="J2241" s="14"/>
      <c r="K2241" s="14"/>
      <c r="L2241" s="14"/>
      <c r="M2241" s="14"/>
      <c r="N2241" s="14"/>
      <c r="O2241" s="14"/>
      <c r="P2241" s="14"/>
      <c r="Q2241" s="14"/>
      <c r="R2241" s="14"/>
      <c r="S2241" s="14"/>
    </row>
    <row r="2242" spans="1:19">
      <c r="A2242" s="14"/>
      <c r="B2242" s="14"/>
      <c r="C2242" s="14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4"/>
      <c r="R2242" s="14"/>
      <c r="S2242" s="14"/>
    </row>
    <row r="2243" spans="1:19">
      <c r="A2243" s="14"/>
      <c r="B2243" s="14"/>
      <c r="C2243" s="14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14"/>
    </row>
    <row r="2244" spans="1:19">
      <c r="A2244" s="14"/>
      <c r="B2244" s="14"/>
      <c r="C2244" s="14"/>
      <c r="D2244" s="14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4"/>
      <c r="R2244" s="14"/>
      <c r="S2244" s="14"/>
    </row>
    <row r="2245" spans="1:19">
      <c r="A2245" s="14"/>
      <c r="B2245" s="14"/>
      <c r="C2245" s="14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4"/>
      <c r="R2245" s="14"/>
      <c r="S2245" s="14"/>
    </row>
    <row r="2246" spans="1:19">
      <c r="A2246" s="14"/>
      <c r="B2246" s="14"/>
      <c r="C2246" s="14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4"/>
      <c r="R2246" s="14"/>
      <c r="S2246" s="14"/>
    </row>
    <row r="2247" spans="1:19">
      <c r="A2247" s="14"/>
      <c r="B2247" s="14"/>
      <c r="C2247" s="14"/>
      <c r="D2247" s="14"/>
      <c r="E2247" s="14"/>
      <c r="F2247" s="14"/>
      <c r="G2247" s="14"/>
      <c r="H2247" s="14"/>
      <c r="I2247" s="14"/>
      <c r="J2247" s="14"/>
      <c r="K2247" s="14"/>
      <c r="L2247" s="14"/>
      <c r="M2247" s="14"/>
      <c r="N2247" s="14"/>
      <c r="O2247" s="14"/>
      <c r="P2247" s="14"/>
      <c r="Q2247" s="14"/>
      <c r="R2247" s="14"/>
      <c r="S2247" s="14"/>
    </row>
    <row r="2248" spans="1:19">
      <c r="A2248" s="14"/>
      <c r="B2248" s="14"/>
      <c r="C2248" s="14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4"/>
      <c r="R2248" s="14"/>
      <c r="S2248" s="14"/>
    </row>
    <row r="2249" spans="1:19">
      <c r="A2249" s="14"/>
      <c r="B2249" s="14"/>
      <c r="C2249" s="14"/>
      <c r="D2249" s="14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4"/>
      <c r="R2249" s="14"/>
      <c r="S2249" s="14"/>
    </row>
    <row r="2250" spans="1:19">
      <c r="A2250" s="14"/>
      <c r="B2250" s="14"/>
      <c r="C2250" s="14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</row>
    <row r="2251" spans="1:19">
      <c r="A2251" s="14"/>
      <c r="B2251" s="14"/>
      <c r="C2251" s="14"/>
      <c r="D2251" s="14"/>
      <c r="E2251" s="14"/>
      <c r="F2251" s="14"/>
      <c r="G2251" s="14"/>
      <c r="H2251" s="14"/>
      <c r="I2251" s="14"/>
      <c r="J2251" s="14"/>
      <c r="K2251" s="14"/>
      <c r="L2251" s="14"/>
      <c r="M2251" s="14"/>
      <c r="N2251" s="14"/>
      <c r="O2251" s="14"/>
      <c r="P2251" s="14"/>
      <c r="Q2251" s="14"/>
      <c r="R2251" s="14"/>
      <c r="S2251" s="14"/>
    </row>
    <row r="2252" spans="1:19">
      <c r="A2252" s="14"/>
      <c r="B2252" s="14"/>
      <c r="C2252" s="14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</row>
    <row r="2253" spans="1:19">
      <c r="A2253" s="14"/>
      <c r="B2253" s="14"/>
      <c r="C2253" s="14"/>
      <c r="D2253" s="14"/>
      <c r="E2253" s="14"/>
      <c r="F2253" s="14"/>
      <c r="G2253" s="14"/>
      <c r="H2253" s="14"/>
      <c r="I2253" s="14"/>
      <c r="J2253" s="14"/>
      <c r="K2253" s="14"/>
      <c r="L2253" s="14"/>
      <c r="M2253" s="14"/>
      <c r="N2253" s="14"/>
      <c r="O2253" s="14"/>
      <c r="P2253" s="14"/>
      <c r="Q2253" s="14"/>
      <c r="R2253" s="14"/>
      <c r="S2253" s="14"/>
    </row>
    <row r="2254" spans="1:19">
      <c r="A2254" s="14"/>
      <c r="B2254" s="14"/>
      <c r="C2254" s="14"/>
      <c r="D2254" s="14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4"/>
      <c r="R2254" s="14"/>
      <c r="S2254" s="14"/>
    </row>
    <row r="2255" spans="1:19">
      <c r="A2255" s="14"/>
      <c r="B2255" s="14"/>
      <c r="C2255" s="14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14"/>
    </row>
    <row r="2256" spans="1:19">
      <c r="A2256" s="14"/>
      <c r="B2256" s="14"/>
      <c r="C2256" s="14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4"/>
      <c r="R2256" s="14"/>
      <c r="S2256" s="14"/>
    </row>
    <row r="2257" spans="1:19">
      <c r="A2257" s="14"/>
      <c r="B2257" s="14"/>
      <c r="C2257" s="14"/>
      <c r="D2257" s="14"/>
      <c r="E2257" s="14"/>
      <c r="F2257" s="14"/>
      <c r="G2257" s="14"/>
      <c r="H2257" s="14"/>
      <c r="I2257" s="14"/>
      <c r="J2257" s="14"/>
      <c r="K2257" s="14"/>
      <c r="L2257" s="14"/>
      <c r="M2257" s="14"/>
      <c r="N2257" s="14"/>
      <c r="O2257" s="14"/>
      <c r="P2257" s="14"/>
      <c r="Q2257" s="14"/>
      <c r="R2257" s="14"/>
      <c r="S2257" s="14"/>
    </row>
    <row r="2258" spans="1:19">
      <c r="A2258" s="14"/>
      <c r="B2258" s="14"/>
      <c r="C2258" s="14"/>
      <c r="D2258" s="14"/>
      <c r="E2258" s="14"/>
      <c r="F2258" s="14"/>
      <c r="G2258" s="14"/>
      <c r="H2258" s="14"/>
      <c r="I2258" s="14"/>
      <c r="J2258" s="14"/>
      <c r="K2258" s="14"/>
      <c r="L2258" s="14"/>
      <c r="M2258" s="14"/>
      <c r="N2258" s="14"/>
      <c r="O2258" s="14"/>
      <c r="P2258" s="14"/>
      <c r="Q2258" s="14"/>
      <c r="R2258" s="14"/>
      <c r="S2258" s="14"/>
    </row>
    <row r="2259" spans="1:19">
      <c r="A2259" s="14"/>
      <c r="B2259" s="14"/>
      <c r="C2259" s="14"/>
      <c r="D2259" s="14"/>
      <c r="E2259" s="14"/>
      <c r="F2259" s="14"/>
      <c r="G2259" s="14"/>
      <c r="H2259" s="14"/>
      <c r="I2259" s="14"/>
      <c r="J2259" s="14"/>
      <c r="K2259" s="14"/>
      <c r="L2259" s="14"/>
      <c r="M2259" s="14"/>
      <c r="N2259" s="14"/>
      <c r="O2259" s="14"/>
      <c r="P2259" s="14"/>
      <c r="Q2259" s="14"/>
      <c r="R2259" s="14"/>
      <c r="S2259" s="14"/>
    </row>
    <row r="2260" spans="1:19">
      <c r="A2260" s="14"/>
      <c r="B2260" s="14"/>
      <c r="C2260" s="14"/>
      <c r="D2260" s="14"/>
      <c r="E2260" s="14"/>
      <c r="F2260" s="14"/>
      <c r="G2260" s="14"/>
      <c r="H2260" s="14"/>
      <c r="I2260" s="14"/>
      <c r="J2260" s="14"/>
      <c r="K2260" s="14"/>
      <c r="L2260" s="14"/>
      <c r="M2260" s="14"/>
      <c r="N2260" s="14"/>
      <c r="O2260" s="14"/>
      <c r="P2260" s="14"/>
      <c r="Q2260" s="14"/>
      <c r="R2260" s="14"/>
      <c r="S2260" s="14"/>
    </row>
    <row r="2261" spans="1:19">
      <c r="A2261" s="14"/>
      <c r="B2261" s="14"/>
      <c r="C2261" s="14"/>
      <c r="D2261" s="14"/>
      <c r="E2261" s="14"/>
      <c r="F2261" s="14"/>
      <c r="G2261" s="14"/>
      <c r="H2261" s="14"/>
      <c r="I2261" s="14"/>
      <c r="J2261" s="14"/>
      <c r="K2261" s="14"/>
      <c r="L2261" s="14"/>
      <c r="M2261" s="14"/>
      <c r="N2261" s="14"/>
      <c r="O2261" s="14"/>
      <c r="P2261" s="14"/>
      <c r="Q2261" s="14"/>
      <c r="R2261" s="14"/>
      <c r="S2261" s="14"/>
    </row>
    <row r="2262" spans="1:19">
      <c r="A2262" s="14"/>
      <c r="B2262" s="14"/>
      <c r="C2262" s="14"/>
      <c r="D2262" s="14"/>
      <c r="E2262" s="14"/>
      <c r="F2262" s="14"/>
      <c r="G2262" s="14"/>
      <c r="H2262" s="14"/>
      <c r="I2262" s="14"/>
      <c r="J2262" s="14"/>
      <c r="K2262" s="14"/>
      <c r="L2262" s="14"/>
      <c r="M2262" s="14"/>
      <c r="N2262" s="14"/>
      <c r="O2262" s="14"/>
      <c r="P2262" s="14"/>
      <c r="Q2262" s="14"/>
      <c r="R2262" s="14"/>
      <c r="S2262" s="14"/>
    </row>
    <row r="2263" spans="1:19">
      <c r="A2263" s="14"/>
      <c r="B2263" s="14"/>
      <c r="C2263" s="14"/>
      <c r="D2263" s="14"/>
      <c r="E2263" s="14"/>
      <c r="F2263" s="14"/>
      <c r="G2263" s="14"/>
      <c r="H2263" s="14"/>
      <c r="I2263" s="14"/>
      <c r="J2263" s="14"/>
      <c r="K2263" s="14"/>
      <c r="L2263" s="14"/>
      <c r="M2263" s="14"/>
      <c r="N2263" s="14"/>
      <c r="O2263" s="14"/>
      <c r="P2263" s="14"/>
      <c r="Q2263" s="14"/>
      <c r="R2263" s="14"/>
      <c r="S2263" s="14"/>
    </row>
    <row r="2264" spans="1:19">
      <c r="A2264" s="14"/>
      <c r="B2264" s="14"/>
      <c r="C2264" s="14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14"/>
    </row>
    <row r="2265" spans="1:19">
      <c r="A2265" s="14"/>
      <c r="B2265" s="14"/>
      <c r="C2265" s="14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14"/>
    </row>
    <row r="2266" spans="1:19">
      <c r="A2266" s="14"/>
      <c r="B2266" s="14"/>
      <c r="C2266" s="14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4"/>
      <c r="R2266" s="14"/>
      <c r="S2266" s="14"/>
    </row>
    <row r="2267" spans="1:19">
      <c r="A2267" s="14"/>
      <c r="B2267" s="14"/>
      <c r="C2267" s="14"/>
      <c r="D2267" s="14"/>
      <c r="E2267" s="14"/>
      <c r="F2267" s="14"/>
      <c r="G2267" s="14"/>
      <c r="H2267" s="14"/>
      <c r="I2267" s="14"/>
      <c r="J2267" s="14"/>
      <c r="K2267" s="14"/>
      <c r="L2267" s="14"/>
      <c r="M2267" s="14"/>
      <c r="N2267" s="14"/>
      <c r="O2267" s="14"/>
      <c r="P2267" s="14"/>
      <c r="Q2267" s="14"/>
      <c r="R2267" s="14"/>
      <c r="S2267" s="14"/>
    </row>
    <row r="2268" spans="1:19">
      <c r="A2268" s="14"/>
      <c r="B2268" s="14"/>
      <c r="C2268" s="14"/>
      <c r="D2268" s="14"/>
      <c r="E2268" s="14"/>
      <c r="F2268" s="14"/>
      <c r="G2268" s="14"/>
      <c r="H2268" s="14"/>
      <c r="I2268" s="14"/>
      <c r="J2268" s="14"/>
      <c r="K2268" s="14"/>
      <c r="L2268" s="14"/>
      <c r="M2268" s="14"/>
      <c r="N2268" s="14"/>
      <c r="O2268" s="14"/>
      <c r="P2268" s="14"/>
      <c r="Q2268" s="14"/>
      <c r="R2268" s="14"/>
      <c r="S2268" s="14"/>
    </row>
    <row r="2269" spans="1:19">
      <c r="A2269" s="14"/>
      <c r="B2269" s="14"/>
      <c r="C2269" s="14"/>
      <c r="D2269" s="14"/>
      <c r="E2269" s="14"/>
      <c r="F2269" s="14"/>
      <c r="G2269" s="14"/>
      <c r="H2269" s="14"/>
      <c r="I2269" s="14"/>
      <c r="J2269" s="14"/>
      <c r="K2269" s="14"/>
      <c r="L2269" s="14"/>
      <c r="M2269" s="14"/>
      <c r="N2269" s="14"/>
      <c r="O2269" s="14"/>
      <c r="P2269" s="14"/>
      <c r="Q2269" s="14"/>
      <c r="R2269" s="14"/>
      <c r="S2269" s="14"/>
    </row>
    <row r="2270" spans="1:19">
      <c r="A2270" s="14"/>
      <c r="B2270" s="14"/>
      <c r="C2270" s="14"/>
      <c r="D2270" s="14"/>
      <c r="E2270" s="14"/>
      <c r="F2270" s="14"/>
      <c r="G2270" s="14"/>
      <c r="H2270" s="14"/>
      <c r="I2270" s="14"/>
      <c r="J2270" s="14"/>
      <c r="K2270" s="14"/>
      <c r="L2270" s="14"/>
      <c r="M2270" s="14"/>
      <c r="N2270" s="14"/>
      <c r="O2270" s="14"/>
      <c r="P2270" s="14"/>
      <c r="Q2270" s="14"/>
      <c r="R2270" s="14"/>
      <c r="S2270" s="14"/>
    </row>
    <row r="2271" spans="1:19">
      <c r="A2271" s="14"/>
      <c r="B2271" s="14"/>
      <c r="C2271" s="14"/>
      <c r="D2271" s="14"/>
      <c r="E2271" s="14"/>
      <c r="F2271" s="14"/>
      <c r="G2271" s="14"/>
      <c r="H2271" s="14"/>
      <c r="I2271" s="14"/>
      <c r="J2271" s="14"/>
      <c r="K2271" s="14"/>
      <c r="L2271" s="14"/>
      <c r="M2271" s="14"/>
      <c r="N2271" s="14"/>
      <c r="O2271" s="14"/>
      <c r="P2271" s="14"/>
      <c r="Q2271" s="14"/>
      <c r="R2271" s="14"/>
      <c r="S2271" s="14"/>
    </row>
    <row r="2272" spans="1:19">
      <c r="A2272" s="14"/>
      <c r="B2272" s="14"/>
      <c r="C2272" s="14"/>
      <c r="D2272" s="14"/>
      <c r="E2272" s="14"/>
      <c r="F2272" s="14"/>
      <c r="G2272" s="14"/>
      <c r="H2272" s="14"/>
      <c r="I2272" s="14"/>
      <c r="J2272" s="14"/>
      <c r="K2272" s="14"/>
      <c r="L2272" s="14"/>
      <c r="M2272" s="14"/>
      <c r="N2272" s="14"/>
      <c r="O2272" s="14"/>
      <c r="P2272" s="14"/>
      <c r="Q2272" s="14"/>
      <c r="R2272" s="14"/>
      <c r="S2272" s="14"/>
    </row>
    <row r="2273" spans="1:19">
      <c r="A2273" s="14"/>
      <c r="B2273" s="14"/>
      <c r="C2273" s="14"/>
      <c r="D2273" s="14"/>
      <c r="E2273" s="14"/>
      <c r="F2273" s="14"/>
      <c r="G2273" s="14"/>
      <c r="H2273" s="14"/>
      <c r="I2273" s="14"/>
      <c r="J2273" s="14"/>
      <c r="K2273" s="14"/>
      <c r="L2273" s="14"/>
      <c r="M2273" s="14"/>
      <c r="N2273" s="14"/>
      <c r="O2273" s="14"/>
      <c r="P2273" s="14"/>
      <c r="Q2273" s="14"/>
      <c r="R2273" s="14"/>
      <c r="S2273" s="14"/>
    </row>
    <row r="2274" spans="1:19">
      <c r="A2274" s="14"/>
      <c r="B2274" s="14"/>
      <c r="C2274" s="14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</row>
    <row r="2275" spans="1:19">
      <c r="A2275" s="14"/>
      <c r="B2275" s="14"/>
      <c r="C2275" s="14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</row>
    <row r="2276" spans="1:19">
      <c r="A2276" s="14"/>
      <c r="B2276" s="14"/>
      <c r="C2276" s="14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4"/>
      <c r="R2276" s="14"/>
      <c r="S2276" s="14"/>
    </row>
    <row r="2277" spans="1:19">
      <c r="A2277" s="14"/>
      <c r="B2277" s="14"/>
      <c r="C2277" s="14"/>
      <c r="D2277" s="14"/>
      <c r="E2277" s="14"/>
      <c r="F2277" s="14"/>
      <c r="G2277" s="14"/>
      <c r="H2277" s="14"/>
      <c r="I2277" s="14"/>
      <c r="J2277" s="14"/>
      <c r="K2277" s="14"/>
      <c r="L2277" s="14"/>
      <c r="M2277" s="14"/>
      <c r="N2277" s="14"/>
      <c r="O2277" s="14"/>
      <c r="P2277" s="14"/>
      <c r="Q2277" s="14"/>
      <c r="R2277" s="14"/>
      <c r="S2277" s="14"/>
    </row>
    <row r="2278" spans="1:19">
      <c r="A2278" s="14"/>
      <c r="B2278" s="14"/>
      <c r="C2278" s="14"/>
      <c r="D2278" s="14"/>
      <c r="E2278" s="14"/>
      <c r="F2278" s="14"/>
      <c r="G2278" s="14"/>
      <c r="H2278" s="14"/>
      <c r="I2278" s="14"/>
      <c r="J2278" s="14"/>
      <c r="K2278" s="14"/>
      <c r="L2278" s="14"/>
      <c r="M2278" s="14"/>
      <c r="N2278" s="14"/>
      <c r="O2278" s="14"/>
      <c r="P2278" s="14"/>
      <c r="Q2278" s="14"/>
      <c r="R2278" s="14"/>
      <c r="S2278" s="14"/>
    </row>
    <row r="2279" spans="1:19">
      <c r="A2279" s="14"/>
      <c r="B2279" s="14"/>
      <c r="C2279" s="14"/>
      <c r="D2279" s="14"/>
      <c r="E2279" s="14"/>
      <c r="F2279" s="14"/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  <c r="Q2279" s="14"/>
      <c r="R2279" s="14"/>
      <c r="S2279" s="14"/>
    </row>
    <row r="2280" spans="1:19">
      <c r="A2280" s="14"/>
      <c r="B2280" s="14"/>
      <c r="C2280" s="14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4"/>
      <c r="R2280" s="14"/>
      <c r="S2280" s="14"/>
    </row>
    <row r="2281" spans="1:19">
      <c r="A2281" s="14"/>
      <c r="B2281" s="14"/>
      <c r="C2281" s="14"/>
      <c r="D2281" s="14"/>
      <c r="E2281" s="14"/>
      <c r="F2281" s="14"/>
      <c r="G2281" s="14"/>
      <c r="H2281" s="14"/>
      <c r="I2281" s="14"/>
      <c r="J2281" s="14"/>
      <c r="K2281" s="14"/>
      <c r="L2281" s="14"/>
      <c r="M2281" s="14"/>
      <c r="N2281" s="14"/>
      <c r="O2281" s="14"/>
      <c r="P2281" s="14"/>
      <c r="Q2281" s="14"/>
      <c r="R2281" s="14"/>
      <c r="S2281" s="14"/>
    </row>
    <row r="2282" spans="1:19">
      <c r="A2282" s="14"/>
      <c r="B2282" s="14"/>
      <c r="C2282" s="14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4"/>
      <c r="R2282" s="14"/>
      <c r="S2282" s="14"/>
    </row>
    <row r="2283" spans="1:19">
      <c r="A2283" s="14"/>
      <c r="B2283" s="14"/>
      <c r="C2283" s="14"/>
      <c r="D2283" s="14"/>
      <c r="E2283" s="14"/>
      <c r="F2283" s="14"/>
      <c r="G2283" s="14"/>
      <c r="H2283" s="14"/>
      <c r="I2283" s="14"/>
      <c r="J2283" s="14"/>
      <c r="K2283" s="14"/>
      <c r="L2283" s="14"/>
      <c r="M2283" s="14"/>
      <c r="N2283" s="14"/>
      <c r="O2283" s="14"/>
      <c r="P2283" s="14"/>
      <c r="Q2283" s="14"/>
      <c r="R2283" s="14"/>
      <c r="S2283" s="14"/>
    </row>
    <row r="2284" spans="1:19">
      <c r="A2284" s="14"/>
      <c r="B2284" s="14"/>
      <c r="C2284" s="14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</row>
    <row r="2285" spans="1:19">
      <c r="A2285" s="14"/>
      <c r="B2285" s="14"/>
      <c r="C2285" s="14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</row>
    <row r="2286" spans="1:19">
      <c r="A2286" s="14"/>
      <c r="B2286" s="14"/>
      <c r="C2286" s="14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4"/>
      <c r="R2286" s="14"/>
      <c r="S2286" s="14"/>
    </row>
    <row r="2287" spans="1:19">
      <c r="A2287" s="14"/>
      <c r="B2287" s="14"/>
      <c r="C2287" s="14"/>
      <c r="D2287" s="14"/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  <c r="Q2287" s="14"/>
      <c r="R2287" s="14"/>
      <c r="S2287" s="14"/>
    </row>
    <row r="2288" spans="1:19">
      <c r="A2288" s="14"/>
      <c r="B2288" s="14"/>
      <c r="C2288" s="14"/>
      <c r="D2288" s="14"/>
      <c r="E2288" s="14"/>
      <c r="F2288" s="14"/>
      <c r="G2288" s="14"/>
      <c r="H2288" s="14"/>
      <c r="I2288" s="14"/>
      <c r="J2288" s="14"/>
      <c r="K2288" s="14"/>
      <c r="L2288" s="14"/>
      <c r="M2288" s="14"/>
      <c r="N2288" s="14"/>
      <c r="O2288" s="14"/>
      <c r="P2288" s="14"/>
      <c r="Q2288" s="14"/>
      <c r="R2288" s="14"/>
      <c r="S2288" s="14"/>
    </row>
    <row r="2289" spans="1:19">
      <c r="A2289" s="14"/>
      <c r="B2289" s="14"/>
      <c r="C2289" s="14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4"/>
      <c r="R2289" s="14"/>
      <c r="S2289" s="14"/>
    </row>
    <row r="2290" spans="1:19">
      <c r="A2290" s="14"/>
      <c r="B2290" s="14"/>
      <c r="C2290" s="14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14"/>
    </row>
    <row r="2291" spans="1:19">
      <c r="A2291" s="14"/>
      <c r="B2291" s="14"/>
      <c r="C2291" s="14"/>
      <c r="D2291" s="14"/>
      <c r="E2291" s="14"/>
      <c r="F2291" s="14"/>
      <c r="G2291" s="14"/>
      <c r="H2291" s="14"/>
      <c r="I2291" s="14"/>
      <c r="J2291" s="14"/>
      <c r="K2291" s="14"/>
      <c r="L2291" s="14"/>
      <c r="M2291" s="14"/>
      <c r="N2291" s="14"/>
      <c r="O2291" s="14"/>
      <c r="P2291" s="14"/>
      <c r="Q2291" s="14"/>
      <c r="R2291" s="14"/>
      <c r="S2291" s="14"/>
    </row>
    <row r="2292" spans="1:19">
      <c r="A2292" s="14"/>
      <c r="B2292" s="14"/>
      <c r="C2292" s="14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4"/>
      <c r="R2292" s="14"/>
      <c r="S2292" s="14"/>
    </row>
    <row r="2293" spans="1:19">
      <c r="A2293" s="14"/>
      <c r="B2293" s="14"/>
      <c r="C2293" s="14"/>
      <c r="D2293" s="14"/>
      <c r="E2293" s="14"/>
      <c r="F2293" s="14"/>
      <c r="G2293" s="14"/>
      <c r="H2293" s="14"/>
      <c r="I2293" s="14"/>
      <c r="J2293" s="14"/>
      <c r="K2293" s="14"/>
      <c r="L2293" s="14"/>
      <c r="M2293" s="14"/>
      <c r="N2293" s="14"/>
      <c r="O2293" s="14"/>
      <c r="P2293" s="14"/>
      <c r="Q2293" s="14"/>
      <c r="R2293" s="14"/>
      <c r="S2293" s="14"/>
    </row>
    <row r="2294" spans="1:19">
      <c r="A2294" s="14"/>
      <c r="B2294" s="14"/>
      <c r="C2294" s="14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</row>
    <row r="2295" spans="1:19">
      <c r="A2295" s="14"/>
      <c r="B2295" s="14"/>
      <c r="C2295" s="14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</row>
    <row r="2296" spans="1:19">
      <c r="A2296" s="14"/>
      <c r="B2296" s="14"/>
      <c r="C2296" s="14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4"/>
      <c r="R2296" s="14"/>
      <c r="S2296" s="14"/>
    </row>
    <row r="2297" spans="1:19">
      <c r="A2297" s="14"/>
      <c r="B2297" s="14"/>
      <c r="C2297" s="14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4"/>
      <c r="R2297" s="14"/>
      <c r="S2297" s="14"/>
    </row>
    <row r="2298" spans="1:19">
      <c r="A2298" s="14"/>
      <c r="B2298" s="14"/>
      <c r="C2298" s="14"/>
      <c r="D2298" s="14"/>
      <c r="E2298" s="14"/>
      <c r="F2298" s="14"/>
      <c r="G2298" s="14"/>
      <c r="H2298" s="14"/>
      <c r="I2298" s="14"/>
      <c r="J2298" s="14"/>
      <c r="K2298" s="14"/>
      <c r="L2298" s="14"/>
      <c r="M2298" s="14"/>
      <c r="N2298" s="14"/>
      <c r="O2298" s="14"/>
      <c r="P2298" s="14"/>
      <c r="Q2298" s="14"/>
      <c r="R2298" s="14"/>
      <c r="S2298" s="14"/>
    </row>
    <row r="2299" spans="1:19">
      <c r="A2299" s="14"/>
      <c r="B2299" s="14"/>
      <c r="C2299" s="14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4"/>
      <c r="R2299" s="14"/>
      <c r="S2299" s="14"/>
    </row>
    <row r="2300" spans="1:19">
      <c r="A2300" s="14"/>
      <c r="B2300" s="14"/>
      <c r="C2300" s="14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</row>
    <row r="2301" spans="1:19">
      <c r="A2301" s="14"/>
      <c r="B2301" s="14"/>
      <c r="C2301" s="14"/>
      <c r="D2301" s="14"/>
      <c r="E2301" s="14"/>
      <c r="F2301" s="14"/>
      <c r="G2301" s="14"/>
      <c r="H2301" s="14"/>
      <c r="I2301" s="14"/>
      <c r="J2301" s="14"/>
      <c r="K2301" s="14"/>
      <c r="L2301" s="14"/>
      <c r="M2301" s="14"/>
      <c r="N2301" s="14"/>
      <c r="O2301" s="14"/>
      <c r="P2301" s="14"/>
      <c r="Q2301" s="14"/>
      <c r="R2301" s="14"/>
      <c r="S2301" s="14"/>
    </row>
    <row r="2302" spans="1:19">
      <c r="A2302" s="14"/>
      <c r="B2302" s="14"/>
      <c r="C2302" s="14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4"/>
      <c r="R2302" s="14"/>
      <c r="S2302" s="14"/>
    </row>
    <row r="2303" spans="1:19">
      <c r="A2303" s="14"/>
      <c r="B2303" s="14"/>
      <c r="C2303" s="14"/>
      <c r="D2303" s="14"/>
      <c r="E2303" s="14"/>
      <c r="F2303" s="14"/>
      <c r="G2303" s="14"/>
      <c r="H2303" s="14"/>
      <c r="I2303" s="14"/>
      <c r="J2303" s="14"/>
      <c r="K2303" s="14"/>
      <c r="L2303" s="14"/>
      <c r="M2303" s="14"/>
      <c r="N2303" s="14"/>
      <c r="O2303" s="14"/>
      <c r="P2303" s="14"/>
      <c r="Q2303" s="14"/>
      <c r="R2303" s="14"/>
      <c r="S2303" s="14"/>
    </row>
    <row r="2304" spans="1:19">
      <c r="A2304" s="14"/>
      <c r="B2304" s="14"/>
      <c r="C2304" s="14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4"/>
      <c r="R2304" s="14"/>
      <c r="S2304" s="14"/>
    </row>
    <row r="2305" spans="1:19">
      <c r="A2305" s="14"/>
      <c r="B2305" s="14"/>
      <c r="C2305" s="14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4"/>
      <c r="R2305" s="14"/>
      <c r="S2305" s="14"/>
    </row>
    <row r="2306" spans="1:19">
      <c r="A2306" s="14"/>
      <c r="B2306" s="14"/>
      <c r="C2306" s="14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4"/>
      <c r="R2306" s="14"/>
      <c r="S2306" s="14"/>
    </row>
    <row r="2307" spans="1:19">
      <c r="A2307" s="14"/>
      <c r="B2307" s="14"/>
      <c r="C2307" s="14"/>
      <c r="D2307" s="14"/>
      <c r="E2307" s="14"/>
      <c r="F2307" s="14"/>
      <c r="G2307" s="14"/>
      <c r="H2307" s="14"/>
      <c r="I2307" s="14"/>
      <c r="J2307" s="14"/>
      <c r="K2307" s="14"/>
      <c r="L2307" s="14"/>
      <c r="M2307" s="14"/>
      <c r="N2307" s="14"/>
      <c r="O2307" s="14"/>
      <c r="P2307" s="14"/>
      <c r="Q2307" s="14"/>
      <c r="R2307" s="14"/>
      <c r="S2307" s="14"/>
    </row>
    <row r="2308" spans="1:19">
      <c r="A2308" s="14"/>
      <c r="B2308" s="14"/>
      <c r="C2308" s="14"/>
      <c r="D2308" s="14"/>
      <c r="E2308" s="14"/>
      <c r="F2308" s="14"/>
      <c r="G2308" s="14"/>
      <c r="H2308" s="14"/>
      <c r="I2308" s="14"/>
      <c r="J2308" s="14"/>
      <c r="K2308" s="14"/>
      <c r="L2308" s="14"/>
      <c r="M2308" s="14"/>
      <c r="N2308" s="14"/>
      <c r="O2308" s="14"/>
      <c r="P2308" s="14"/>
      <c r="Q2308" s="14"/>
      <c r="R2308" s="14"/>
      <c r="S2308" s="14"/>
    </row>
    <row r="2309" spans="1:19">
      <c r="A2309" s="14"/>
      <c r="B2309" s="14"/>
      <c r="C2309" s="14"/>
      <c r="D2309" s="14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4"/>
      <c r="R2309" s="14"/>
      <c r="S2309" s="14"/>
    </row>
    <row r="2310" spans="1:19">
      <c r="A2310" s="14"/>
      <c r="B2310" s="14"/>
      <c r="C2310" s="14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4"/>
      <c r="R2310" s="14"/>
      <c r="S2310" s="14"/>
    </row>
    <row r="2311" spans="1:19">
      <c r="A2311" s="14"/>
      <c r="B2311" s="14"/>
      <c r="C2311" s="14"/>
      <c r="D2311" s="14"/>
      <c r="E2311" s="14"/>
      <c r="F2311" s="14"/>
      <c r="G2311" s="14"/>
      <c r="H2311" s="14"/>
      <c r="I2311" s="14"/>
      <c r="J2311" s="14"/>
      <c r="K2311" s="14"/>
      <c r="L2311" s="14"/>
      <c r="M2311" s="14"/>
      <c r="N2311" s="14"/>
      <c r="O2311" s="14"/>
      <c r="P2311" s="14"/>
      <c r="Q2311" s="14"/>
      <c r="R2311" s="14"/>
      <c r="S2311" s="14"/>
    </row>
    <row r="2312" spans="1:19">
      <c r="A2312" s="14"/>
      <c r="B2312" s="14"/>
      <c r="C2312" s="14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14"/>
    </row>
    <row r="2313" spans="1:19">
      <c r="A2313" s="14"/>
      <c r="B2313" s="14"/>
      <c r="C2313" s="14"/>
      <c r="D2313" s="14"/>
      <c r="E2313" s="14"/>
      <c r="F2313" s="14"/>
      <c r="G2313" s="14"/>
      <c r="H2313" s="14"/>
      <c r="I2313" s="14"/>
      <c r="J2313" s="14"/>
      <c r="K2313" s="14"/>
      <c r="L2313" s="14"/>
      <c r="M2313" s="14"/>
      <c r="N2313" s="14"/>
      <c r="O2313" s="14"/>
      <c r="P2313" s="14"/>
      <c r="Q2313" s="14"/>
      <c r="R2313" s="14"/>
      <c r="S2313" s="14"/>
    </row>
    <row r="2314" spans="1:19">
      <c r="A2314" s="14"/>
      <c r="B2314" s="14"/>
      <c r="C2314" s="14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4"/>
      <c r="R2314" s="14"/>
      <c r="S2314" s="14"/>
    </row>
    <row r="2315" spans="1:19">
      <c r="A2315" s="14"/>
      <c r="B2315" s="14"/>
      <c r="C2315" s="14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4"/>
      <c r="R2315" s="14"/>
      <c r="S2315" s="14"/>
    </row>
    <row r="2316" spans="1:19">
      <c r="A2316" s="14"/>
      <c r="B2316" s="14"/>
      <c r="C2316" s="14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4"/>
      <c r="R2316" s="14"/>
      <c r="S2316" s="14"/>
    </row>
    <row r="2317" spans="1:19">
      <c r="A2317" s="14"/>
      <c r="B2317" s="14"/>
      <c r="C2317" s="14"/>
      <c r="D2317" s="14"/>
      <c r="E2317" s="14"/>
      <c r="F2317" s="14"/>
      <c r="G2317" s="14"/>
      <c r="H2317" s="14"/>
      <c r="I2317" s="14"/>
      <c r="J2317" s="14"/>
      <c r="K2317" s="14"/>
      <c r="L2317" s="14"/>
      <c r="M2317" s="14"/>
      <c r="N2317" s="14"/>
      <c r="O2317" s="14"/>
      <c r="P2317" s="14"/>
      <c r="Q2317" s="14"/>
      <c r="R2317" s="14"/>
      <c r="S2317" s="14"/>
    </row>
    <row r="2318" spans="1:19">
      <c r="A2318" s="14"/>
      <c r="B2318" s="14"/>
      <c r="C2318" s="14"/>
      <c r="D2318" s="14"/>
      <c r="E2318" s="14"/>
      <c r="F2318" s="14"/>
      <c r="G2318" s="14"/>
      <c r="H2318" s="14"/>
      <c r="I2318" s="14"/>
      <c r="J2318" s="14"/>
      <c r="K2318" s="14"/>
      <c r="L2318" s="14"/>
      <c r="M2318" s="14"/>
      <c r="N2318" s="14"/>
      <c r="O2318" s="14"/>
      <c r="P2318" s="14"/>
      <c r="Q2318" s="14"/>
      <c r="R2318" s="14"/>
      <c r="S2318" s="14"/>
    </row>
    <row r="2319" spans="1:19">
      <c r="A2319" s="14"/>
      <c r="B2319" s="14"/>
      <c r="C2319" s="14"/>
      <c r="D2319" s="14"/>
      <c r="E2319" s="14"/>
      <c r="F2319" s="14"/>
      <c r="G2319" s="14"/>
      <c r="H2319" s="14"/>
      <c r="I2319" s="14"/>
      <c r="J2319" s="14"/>
      <c r="K2319" s="14"/>
      <c r="L2319" s="14"/>
      <c r="M2319" s="14"/>
      <c r="N2319" s="14"/>
      <c r="O2319" s="14"/>
      <c r="P2319" s="14"/>
      <c r="Q2319" s="14"/>
      <c r="R2319" s="14"/>
      <c r="S2319" s="14"/>
    </row>
    <row r="2320" spans="1:19">
      <c r="A2320" s="14"/>
      <c r="B2320" s="14"/>
      <c r="C2320" s="14"/>
      <c r="D2320" s="14"/>
      <c r="E2320" s="14"/>
      <c r="F2320" s="14"/>
      <c r="G2320" s="14"/>
      <c r="H2320" s="14"/>
      <c r="I2320" s="14"/>
      <c r="J2320" s="14"/>
      <c r="K2320" s="14"/>
      <c r="L2320" s="14"/>
      <c r="M2320" s="14"/>
      <c r="N2320" s="14"/>
      <c r="O2320" s="14"/>
      <c r="P2320" s="14"/>
      <c r="Q2320" s="14"/>
      <c r="R2320" s="14"/>
      <c r="S2320" s="14"/>
    </row>
    <row r="2321" spans="1:19">
      <c r="A2321" s="14"/>
      <c r="B2321" s="14"/>
      <c r="C2321" s="14"/>
      <c r="D2321" s="14"/>
      <c r="E2321" s="14"/>
      <c r="F2321" s="14"/>
      <c r="G2321" s="14"/>
      <c r="H2321" s="14"/>
      <c r="I2321" s="14"/>
      <c r="J2321" s="14"/>
      <c r="K2321" s="14"/>
      <c r="L2321" s="14"/>
      <c r="M2321" s="14"/>
      <c r="N2321" s="14"/>
      <c r="O2321" s="14"/>
      <c r="P2321" s="14"/>
      <c r="Q2321" s="14"/>
      <c r="R2321" s="14"/>
      <c r="S2321" s="14"/>
    </row>
    <row r="2322" spans="1:19">
      <c r="A2322" s="14"/>
      <c r="B2322" s="14"/>
      <c r="C2322" s="14"/>
      <c r="D2322" s="14"/>
      <c r="E2322" s="14"/>
      <c r="F2322" s="14"/>
      <c r="G2322" s="14"/>
      <c r="H2322" s="14"/>
      <c r="I2322" s="14"/>
      <c r="J2322" s="14"/>
      <c r="K2322" s="14"/>
      <c r="L2322" s="14"/>
      <c r="M2322" s="14"/>
      <c r="N2322" s="14"/>
      <c r="O2322" s="14"/>
      <c r="P2322" s="14"/>
      <c r="Q2322" s="14"/>
      <c r="R2322" s="14"/>
      <c r="S2322" s="14"/>
    </row>
    <row r="2323" spans="1:19">
      <c r="A2323" s="14"/>
      <c r="B2323" s="14"/>
      <c r="C2323" s="14"/>
      <c r="D2323" s="14"/>
      <c r="E2323" s="14"/>
      <c r="F2323" s="14"/>
      <c r="G2323" s="14"/>
      <c r="H2323" s="14"/>
      <c r="I2323" s="14"/>
      <c r="J2323" s="14"/>
      <c r="K2323" s="14"/>
      <c r="L2323" s="14"/>
      <c r="M2323" s="14"/>
      <c r="N2323" s="14"/>
      <c r="O2323" s="14"/>
      <c r="P2323" s="14"/>
      <c r="Q2323" s="14"/>
      <c r="R2323" s="14"/>
      <c r="S2323" s="14"/>
    </row>
    <row r="2324" spans="1:19">
      <c r="A2324" s="14"/>
      <c r="B2324" s="14"/>
      <c r="C2324" s="14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4"/>
      <c r="R2324" s="14"/>
      <c r="S2324" s="14"/>
    </row>
    <row r="2325" spans="1:19">
      <c r="A2325" s="14"/>
      <c r="B2325" s="14"/>
      <c r="C2325" s="14"/>
      <c r="D2325" s="14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4"/>
      <c r="R2325" s="14"/>
      <c r="S2325" s="14"/>
    </row>
    <row r="2326" spans="1:19">
      <c r="A2326" s="14"/>
      <c r="B2326" s="14"/>
      <c r="C2326" s="14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  <c r="Q2326" s="14"/>
      <c r="R2326" s="14"/>
      <c r="S2326" s="14"/>
    </row>
    <row r="2327" spans="1:19">
      <c r="A2327" s="14"/>
      <c r="B2327" s="14"/>
      <c r="C2327" s="14"/>
      <c r="D2327" s="14"/>
      <c r="E2327" s="14"/>
      <c r="F2327" s="14"/>
      <c r="G2327" s="14"/>
      <c r="H2327" s="14"/>
      <c r="I2327" s="14"/>
      <c r="J2327" s="14"/>
      <c r="K2327" s="14"/>
      <c r="L2327" s="14"/>
      <c r="M2327" s="14"/>
      <c r="N2327" s="14"/>
      <c r="O2327" s="14"/>
      <c r="P2327" s="14"/>
      <c r="Q2327" s="14"/>
      <c r="R2327" s="14"/>
      <c r="S2327" s="14"/>
    </row>
    <row r="2328" spans="1:19">
      <c r="A2328" s="14"/>
      <c r="B2328" s="14"/>
      <c r="C2328" s="14"/>
      <c r="D2328" s="14"/>
      <c r="E2328" s="14"/>
      <c r="F2328" s="14"/>
      <c r="G2328" s="14"/>
      <c r="H2328" s="14"/>
      <c r="I2328" s="14"/>
      <c r="J2328" s="14"/>
      <c r="K2328" s="14"/>
      <c r="L2328" s="14"/>
      <c r="M2328" s="14"/>
      <c r="N2328" s="14"/>
      <c r="O2328" s="14"/>
      <c r="P2328" s="14"/>
      <c r="Q2328" s="14"/>
      <c r="R2328" s="14"/>
      <c r="S2328" s="14"/>
    </row>
    <row r="2329" spans="1:19">
      <c r="A2329" s="14"/>
      <c r="B2329" s="14"/>
      <c r="C2329" s="14"/>
      <c r="D2329" s="14"/>
      <c r="E2329" s="14"/>
      <c r="F2329" s="14"/>
      <c r="G2329" s="14"/>
      <c r="H2329" s="14"/>
      <c r="I2329" s="14"/>
      <c r="J2329" s="14"/>
      <c r="K2329" s="14"/>
      <c r="L2329" s="14"/>
      <c r="M2329" s="14"/>
      <c r="N2329" s="14"/>
      <c r="O2329" s="14"/>
      <c r="P2329" s="14"/>
      <c r="Q2329" s="14"/>
      <c r="R2329" s="14"/>
      <c r="S2329" s="14"/>
    </row>
    <row r="2330" spans="1:19">
      <c r="A2330" s="14"/>
      <c r="B2330" s="14"/>
      <c r="C2330" s="14"/>
      <c r="D2330" s="14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  <c r="Q2330" s="14"/>
      <c r="R2330" s="14"/>
      <c r="S2330" s="14"/>
    </row>
    <row r="2331" spans="1:19">
      <c r="A2331" s="14"/>
      <c r="B2331" s="14"/>
      <c r="C2331" s="14"/>
      <c r="D2331" s="14"/>
      <c r="E2331" s="14"/>
      <c r="F2331" s="14"/>
      <c r="G2331" s="14"/>
      <c r="H2331" s="14"/>
      <c r="I2331" s="14"/>
      <c r="J2331" s="14"/>
      <c r="K2331" s="14"/>
      <c r="L2331" s="14"/>
      <c r="M2331" s="14"/>
      <c r="N2331" s="14"/>
      <c r="O2331" s="14"/>
      <c r="P2331" s="14"/>
      <c r="Q2331" s="14"/>
      <c r="R2331" s="14"/>
      <c r="S2331" s="14"/>
    </row>
    <row r="2332" spans="1:19">
      <c r="A2332" s="14"/>
      <c r="B2332" s="14"/>
      <c r="C2332" s="14"/>
      <c r="D2332" s="14"/>
      <c r="E2332" s="14"/>
      <c r="F2332" s="14"/>
      <c r="G2332" s="14"/>
      <c r="H2332" s="14"/>
      <c r="I2332" s="14"/>
      <c r="J2332" s="14"/>
      <c r="K2332" s="14"/>
      <c r="L2332" s="14"/>
      <c r="M2332" s="14"/>
      <c r="N2332" s="14"/>
      <c r="O2332" s="14"/>
      <c r="P2332" s="14"/>
      <c r="Q2332" s="14"/>
      <c r="R2332" s="14"/>
      <c r="S2332" s="14"/>
    </row>
    <row r="2333" spans="1:19">
      <c r="A2333" s="14"/>
      <c r="B2333" s="14"/>
      <c r="C2333" s="14"/>
      <c r="D2333" s="14"/>
      <c r="E2333" s="14"/>
      <c r="F2333" s="14"/>
      <c r="G2333" s="14"/>
      <c r="H2333" s="14"/>
      <c r="I2333" s="14"/>
      <c r="J2333" s="14"/>
      <c r="K2333" s="14"/>
      <c r="L2333" s="14"/>
      <c r="M2333" s="14"/>
      <c r="N2333" s="14"/>
      <c r="O2333" s="14"/>
      <c r="P2333" s="14"/>
      <c r="Q2333" s="14"/>
      <c r="R2333" s="14"/>
      <c r="S2333" s="14"/>
    </row>
    <row r="2334" spans="1:19">
      <c r="A2334" s="14"/>
      <c r="B2334" s="14"/>
      <c r="C2334" s="14"/>
      <c r="D2334" s="14"/>
      <c r="E2334" s="14"/>
      <c r="F2334" s="14"/>
      <c r="G2334" s="14"/>
      <c r="H2334" s="14"/>
      <c r="I2334" s="14"/>
      <c r="J2334" s="14"/>
      <c r="K2334" s="14"/>
      <c r="L2334" s="14"/>
      <c r="M2334" s="14"/>
      <c r="N2334" s="14"/>
      <c r="O2334" s="14"/>
      <c r="P2334" s="14"/>
      <c r="Q2334" s="14"/>
      <c r="R2334" s="14"/>
      <c r="S2334" s="14"/>
    </row>
    <row r="2335" spans="1:19">
      <c r="A2335" s="14"/>
      <c r="B2335" s="14"/>
      <c r="C2335" s="14"/>
      <c r="D2335" s="14"/>
      <c r="E2335" s="14"/>
      <c r="F2335" s="14"/>
      <c r="G2335" s="14"/>
      <c r="H2335" s="14"/>
      <c r="I2335" s="14"/>
      <c r="J2335" s="14"/>
      <c r="K2335" s="14"/>
      <c r="L2335" s="14"/>
      <c r="M2335" s="14"/>
      <c r="N2335" s="14"/>
      <c r="O2335" s="14"/>
      <c r="P2335" s="14"/>
      <c r="Q2335" s="14"/>
      <c r="R2335" s="14"/>
      <c r="S2335" s="14"/>
    </row>
    <row r="2336" spans="1:19">
      <c r="A2336" s="14"/>
      <c r="B2336" s="14"/>
      <c r="C2336" s="14"/>
      <c r="D2336" s="14"/>
      <c r="E2336" s="14"/>
      <c r="F2336" s="14"/>
      <c r="G2336" s="14"/>
      <c r="H2336" s="14"/>
      <c r="I2336" s="14"/>
      <c r="J2336" s="14"/>
      <c r="K2336" s="14"/>
      <c r="L2336" s="14"/>
      <c r="M2336" s="14"/>
      <c r="N2336" s="14"/>
      <c r="O2336" s="14"/>
      <c r="P2336" s="14"/>
      <c r="Q2336" s="14"/>
      <c r="R2336" s="14"/>
      <c r="S2336" s="14"/>
    </row>
    <row r="2337" spans="1:19">
      <c r="A2337" s="14"/>
      <c r="B2337" s="14"/>
      <c r="C2337" s="14"/>
      <c r="D2337" s="14"/>
      <c r="E2337" s="14"/>
      <c r="F2337" s="14"/>
      <c r="G2337" s="14"/>
      <c r="H2337" s="14"/>
      <c r="I2337" s="14"/>
      <c r="J2337" s="14"/>
      <c r="K2337" s="14"/>
      <c r="L2337" s="14"/>
      <c r="M2337" s="14"/>
      <c r="N2337" s="14"/>
      <c r="O2337" s="14"/>
      <c r="P2337" s="14"/>
      <c r="Q2337" s="14"/>
      <c r="R2337" s="14"/>
      <c r="S2337" s="14"/>
    </row>
    <row r="2338" spans="1:19">
      <c r="A2338" s="14"/>
      <c r="B2338" s="14"/>
      <c r="C2338" s="14"/>
      <c r="D2338" s="14"/>
      <c r="E2338" s="14"/>
      <c r="F2338" s="14"/>
      <c r="G2338" s="14"/>
      <c r="H2338" s="14"/>
      <c r="I2338" s="14"/>
      <c r="J2338" s="14"/>
      <c r="K2338" s="14"/>
      <c r="L2338" s="14"/>
      <c r="M2338" s="14"/>
      <c r="N2338" s="14"/>
      <c r="O2338" s="14"/>
      <c r="P2338" s="14"/>
      <c r="Q2338" s="14"/>
      <c r="R2338" s="14"/>
      <c r="S2338" s="14"/>
    </row>
    <row r="2339" spans="1:19">
      <c r="A2339" s="14"/>
      <c r="B2339" s="14"/>
      <c r="C2339" s="14"/>
      <c r="D2339" s="14"/>
      <c r="E2339" s="14"/>
      <c r="F2339" s="14"/>
      <c r="G2339" s="14"/>
      <c r="H2339" s="14"/>
      <c r="I2339" s="14"/>
      <c r="J2339" s="14"/>
      <c r="K2339" s="14"/>
      <c r="L2339" s="14"/>
      <c r="M2339" s="14"/>
      <c r="N2339" s="14"/>
      <c r="O2339" s="14"/>
      <c r="P2339" s="14"/>
      <c r="Q2339" s="14"/>
      <c r="R2339" s="14"/>
      <c r="S2339" s="14"/>
    </row>
    <row r="2340" spans="1:19">
      <c r="A2340" s="14"/>
      <c r="B2340" s="14"/>
      <c r="C2340" s="14"/>
      <c r="D2340" s="14"/>
      <c r="E2340" s="14"/>
      <c r="F2340" s="14"/>
      <c r="G2340" s="14"/>
      <c r="H2340" s="14"/>
      <c r="I2340" s="14"/>
      <c r="J2340" s="14"/>
      <c r="K2340" s="14"/>
      <c r="L2340" s="14"/>
      <c r="M2340" s="14"/>
      <c r="N2340" s="14"/>
      <c r="O2340" s="14"/>
      <c r="P2340" s="14"/>
      <c r="Q2340" s="14"/>
      <c r="R2340" s="14"/>
      <c r="S2340" s="14"/>
    </row>
    <row r="2341" spans="1:19">
      <c r="A2341" s="14"/>
      <c r="B2341" s="14"/>
      <c r="C2341" s="14"/>
      <c r="D2341" s="14"/>
      <c r="E2341" s="14"/>
      <c r="F2341" s="14"/>
      <c r="G2341" s="14"/>
      <c r="H2341" s="14"/>
      <c r="I2341" s="14"/>
      <c r="J2341" s="14"/>
      <c r="K2341" s="14"/>
      <c r="L2341" s="14"/>
      <c r="M2341" s="14"/>
      <c r="N2341" s="14"/>
      <c r="O2341" s="14"/>
      <c r="P2341" s="14"/>
      <c r="Q2341" s="14"/>
      <c r="R2341" s="14"/>
      <c r="S2341" s="14"/>
    </row>
    <row r="2342" spans="1:19">
      <c r="A2342" s="14"/>
      <c r="B2342" s="14"/>
      <c r="C2342" s="14"/>
      <c r="D2342" s="14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4"/>
      <c r="R2342" s="14"/>
      <c r="S2342" s="14"/>
    </row>
    <row r="2343" spans="1:19">
      <c r="A2343" s="14"/>
      <c r="B2343" s="14"/>
      <c r="C2343" s="14"/>
      <c r="D2343" s="14"/>
      <c r="E2343" s="14"/>
      <c r="F2343" s="14"/>
      <c r="G2343" s="14"/>
      <c r="H2343" s="14"/>
      <c r="I2343" s="14"/>
      <c r="J2343" s="14"/>
      <c r="K2343" s="14"/>
      <c r="L2343" s="14"/>
      <c r="M2343" s="14"/>
      <c r="N2343" s="14"/>
      <c r="O2343" s="14"/>
      <c r="P2343" s="14"/>
      <c r="Q2343" s="14"/>
      <c r="R2343" s="14"/>
      <c r="S2343" s="14"/>
    </row>
    <row r="2344" spans="1:19">
      <c r="A2344" s="14"/>
      <c r="B2344" s="14"/>
      <c r="C2344" s="14"/>
      <c r="D2344" s="14"/>
      <c r="E2344" s="14"/>
      <c r="F2344" s="14"/>
      <c r="G2344" s="14"/>
      <c r="H2344" s="14"/>
      <c r="I2344" s="14"/>
      <c r="J2344" s="14"/>
      <c r="K2344" s="14"/>
      <c r="L2344" s="14"/>
      <c r="M2344" s="14"/>
      <c r="N2344" s="14"/>
      <c r="O2344" s="14"/>
      <c r="P2344" s="14"/>
      <c r="Q2344" s="14"/>
      <c r="R2344" s="14"/>
      <c r="S2344" s="14"/>
    </row>
    <row r="2345" spans="1:19">
      <c r="A2345" s="14"/>
      <c r="B2345" s="14"/>
      <c r="C2345" s="14"/>
      <c r="D2345" s="14"/>
      <c r="E2345" s="14"/>
      <c r="F2345" s="14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  <c r="Q2345" s="14"/>
      <c r="R2345" s="14"/>
      <c r="S2345" s="14"/>
    </row>
    <row r="2346" spans="1:19">
      <c r="A2346" s="14"/>
      <c r="B2346" s="14"/>
      <c r="C2346" s="14"/>
      <c r="D2346" s="14"/>
      <c r="E2346" s="14"/>
      <c r="F2346" s="14"/>
      <c r="G2346" s="14"/>
      <c r="H2346" s="14"/>
      <c r="I2346" s="14"/>
      <c r="J2346" s="14"/>
      <c r="K2346" s="14"/>
      <c r="L2346" s="14"/>
      <c r="M2346" s="14"/>
      <c r="N2346" s="14"/>
      <c r="O2346" s="14"/>
      <c r="P2346" s="14"/>
      <c r="Q2346" s="14"/>
      <c r="R2346" s="14"/>
      <c r="S2346" s="14"/>
    </row>
    <row r="2347" spans="1:19">
      <c r="A2347" s="14"/>
      <c r="B2347" s="14"/>
      <c r="C2347" s="14"/>
      <c r="D2347" s="14"/>
      <c r="E2347" s="14"/>
      <c r="F2347" s="14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  <c r="Q2347" s="14"/>
      <c r="R2347" s="14"/>
      <c r="S2347" s="14"/>
    </row>
    <row r="2348" spans="1:19">
      <c r="A2348" s="14"/>
      <c r="B2348" s="14"/>
      <c r="C2348" s="14"/>
      <c r="D2348" s="14"/>
      <c r="E2348" s="14"/>
      <c r="F2348" s="14"/>
      <c r="G2348" s="14"/>
      <c r="H2348" s="14"/>
      <c r="I2348" s="14"/>
      <c r="J2348" s="14"/>
      <c r="K2348" s="14"/>
      <c r="L2348" s="14"/>
      <c r="M2348" s="14"/>
      <c r="N2348" s="14"/>
      <c r="O2348" s="14"/>
      <c r="P2348" s="14"/>
      <c r="Q2348" s="14"/>
      <c r="R2348" s="14"/>
      <c r="S2348" s="14"/>
    </row>
    <row r="2349" spans="1:19">
      <c r="A2349" s="14"/>
      <c r="B2349" s="14"/>
      <c r="C2349" s="14"/>
      <c r="D2349" s="14"/>
      <c r="E2349" s="14"/>
      <c r="F2349" s="14"/>
      <c r="G2349" s="14"/>
      <c r="H2349" s="14"/>
      <c r="I2349" s="14"/>
      <c r="J2349" s="14"/>
      <c r="K2349" s="14"/>
      <c r="L2349" s="14"/>
      <c r="M2349" s="14"/>
      <c r="N2349" s="14"/>
      <c r="O2349" s="14"/>
      <c r="P2349" s="14"/>
      <c r="Q2349" s="14"/>
      <c r="R2349" s="14"/>
      <c r="S2349" s="14"/>
    </row>
    <row r="2350" spans="1:19">
      <c r="A2350" s="14"/>
      <c r="B2350" s="14"/>
      <c r="C2350" s="14"/>
      <c r="D2350" s="14"/>
      <c r="E2350" s="14"/>
      <c r="F2350" s="14"/>
      <c r="G2350" s="14"/>
      <c r="H2350" s="14"/>
      <c r="I2350" s="14"/>
      <c r="J2350" s="14"/>
      <c r="K2350" s="14"/>
      <c r="L2350" s="14"/>
      <c r="M2350" s="14"/>
      <c r="N2350" s="14"/>
      <c r="O2350" s="14"/>
      <c r="P2350" s="14"/>
      <c r="Q2350" s="14"/>
      <c r="R2350" s="14"/>
      <c r="S2350" s="14"/>
    </row>
    <row r="2351" spans="1:19">
      <c r="A2351" s="14"/>
      <c r="B2351" s="14"/>
      <c r="C2351" s="14"/>
      <c r="D2351" s="14"/>
      <c r="E2351" s="14"/>
      <c r="F2351" s="14"/>
      <c r="G2351" s="14"/>
      <c r="H2351" s="14"/>
      <c r="I2351" s="14"/>
      <c r="J2351" s="14"/>
      <c r="K2351" s="14"/>
      <c r="L2351" s="14"/>
      <c r="M2351" s="14"/>
      <c r="N2351" s="14"/>
      <c r="O2351" s="14"/>
      <c r="P2351" s="14"/>
      <c r="Q2351" s="14"/>
      <c r="R2351" s="14"/>
      <c r="S2351" s="14"/>
    </row>
    <row r="2352" spans="1:19">
      <c r="A2352" s="14"/>
      <c r="B2352" s="14"/>
      <c r="C2352" s="14"/>
      <c r="D2352" s="14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4"/>
      <c r="R2352" s="14"/>
      <c r="S2352" s="14"/>
    </row>
    <row r="2353" spans="1:19">
      <c r="A2353" s="14"/>
      <c r="B2353" s="14"/>
      <c r="C2353" s="14"/>
      <c r="D2353" s="14"/>
      <c r="E2353" s="14"/>
      <c r="F2353" s="14"/>
      <c r="G2353" s="14"/>
      <c r="H2353" s="14"/>
      <c r="I2353" s="14"/>
      <c r="J2353" s="14"/>
      <c r="K2353" s="14"/>
      <c r="L2353" s="14"/>
      <c r="M2353" s="14"/>
      <c r="N2353" s="14"/>
      <c r="O2353" s="14"/>
      <c r="P2353" s="14"/>
      <c r="Q2353" s="14"/>
      <c r="R2353" s="14"/>
      <c r="S2353" s="14"/>
    </row>
    <row r="2354" spans="1:19">
      <c r="A2354" s="14"/>
      <c r="B2354" s="14"/>
      <c r="C2354" s="14"/>
      <c r="D2354" s="14"/>
      <c r="E2354" s="14"/>
      <c r="F2354" s="14"/>
      <c r="G2354" s="14"/>
      <c r="H2354" s="14"/>
      <c r="I2354" s="14"/>
      <c r="J2354" s="14"/>
      <c r="K2354" s="14"/>
      <c r="L2354" s="14"/>
      <c r="M2354" s="14"/>
      <c r="N2354" s="14"/>
      <c r="O2354" s="14"/>
      <c r="P2354" s="14"/>
      <c r="Q2354" s="14"/>
      <c r="R2354" s="14"/>
      <c r="S2354" s="14"/>
    </row>
    <row r="2355" spans="1:19">
      <c r="A2355" s="14"/>
      <c r="B2355" s="14"/>
      <c r="C2355" s="14"/>
      <c r="D2355" s="14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  <c r="Q2355" s="14"/>
      <c r="R2355" s="14"/>
      <c r="S2355" s="14"/>
    </row>
    <row r="2356" spans="1:19">
      <c r="A2356" s="14"/>
      <c r="B2356" s="14"/>
      <c r="C2356" s="14"/>
      <c r="D2356" s="14"/>
      <c r="E2356" s="14"/>
      <c r="F2356" s="14"/>
      <c r="G2356" s="14"/>
      <c r="H2356" s="14"/>
      <c r="I2356" s="14"/>
      <c r="J2356" s="14"/>
      <c r="K2356" s="14"/>
      <c r="L2356" s="14"/>
      <c r="M2356" s="14"/>
      <c r="N2356" s="14"/>
      <c r="O2356" s="14"/>
      <c r="P2356" s="14"/>
      <c r="Q2356" s="14"/>
      <c r="R2356" s="14"/>
      <c r="S2356" s="14"/>
    </row>
    <row r="2357" spans="1:19">
      <c r="A2357" s="14"/>
      <c r="B2357" s="14"/>
      <c r="C2357" s="14"/>
      <c r="D2357" s="14"/>
      <c r="E2357" s="14"/>
      <c r="F2357" s="14"/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  <c r="Q2357" s="14"/>
      <c r="R2357" s="14"/>
      <c r="S2357" s="14"/>
    </row>
    <row r="2358" spans="1:19">
      <c r="A2358" s="14"/>
      <c r="B2358" s="14"/>
      <c r="C2358" s="14"/>
      <c r="D2358" s="14"/>
      <c r="E2358" s="14"/>
      <c r="F2358" s="14"/>
      <c r="G2358" s="14"/>
      <c r="H2358" s="14"/>
      <c r="I2358" s="14"/>
      <c r="J2358" s="14"/>
      <c r="K2358" s="14"/>
      <c r="L2358" s="14"/>
      <c r="M2358" s="14"/>
      <c r="N2358" s="14"/>
      <c r="O2358" s="14"/>
      <c r="P2358" s="14"/>
      <c r="Q2358" s="14"/>
      <c r="R2358" s="14"/>
      <c r="S2358" s="14"/>
    </row>
    <row r="2359" spans="1:19">
      <c r="A2359" s="14"/>
      <c r="B2359" s="14"/>
      <c r="C2359" s="14"/>
      <c r="D2359" s="14"/>
      <c r="E2359" s="14"/>
      <c r="F2359" s="14"/>
      <c r="G2359" s="14"/>
      <c r="H2359" s="14"/>
      <c r="I2359" s="14"/>
      <c r="J2359" s="14"/>
      <c r="K2359" s="14"/>
      <c r="L2359" s="14"/>
      <c r="M2359" s="14"/>
      <c r="N2359" s="14"/>
      <c r="O2359" s="14"/>
      <c r="P2359" s="14"/>
      <c r="Q2359" s="14"/>
      <c r="R2359" s="14"/>
      <c r="S2359" s="14"/>
    </row>
    <row r="2360" spans="1:19">
      <c r="A2360" s="14"/>
      <c r="B2360" s="14"/>
      <c r="C2360" s="14"/>
      <c r="D2360" s="14"/>
      <c r="E2360" s="14"/>
      <c r="F2360" s="14"/>
      <c r="G2360" s="14"/>
      <c r="H2360" s="14"/>
      <c r="I2360" s="14"/>
      <c r="J2360" s="14"/>
      <c r="K2360" s="14"/>
      <c r="L2360" s="14"/>
      <c r="M2360" s="14"/>
      <c r="N2360" s="14"/>
      <c r="O2360" s="14"/>
      <c r="P2360" s="14"/>
      <c r="Q2360" s="14"/>
      <c r="R2360" s="14"/>
      <c r="S2360" s="14"/>
    </row>
    <row r="2361" spans="1:19">
      <c r="A2361" s="14"/>
      <c r="B2361" s="14"/>
      <c r="C2361" s="14"/>
      <c r="D2361" s="14"/>
      <c r="E2361" s="14"/>
      <c r="F2361" s="14"/>
      <c r="G2361" s="14"/>
      <c r="H2361" s="14"/>
      <c r="I2361" s="14"/>
      <c r="J2361" s="14"/>
      <c r="K2361" s="14"/>
      <c r="L2361" s="14"/>
      <c r="M2361" s="14"/>
      <c r="N2361" s="14"/>
      <c r="O2361" s="14"/>
      <c r="P2361" s="14"/>
      <c r="Q2361" s="14"/>
      <c r="R2361" s="14"/>
      <c r="S2361" s="14"/>
    </row>
    <row r="2362" spans="1:19">
      <c r="A2362" s="14"/>
      <c r="B2362" s="14"/>
      <c r="C2362" s="14"/>
      <c r="D2362" s="14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4"/>
      <c r="R2362" s="14"/>
      <c r="S2362" s="14"/>
    </row>
    <row r="2363" spans="1:19">
      <c r="A2363" s="14"/>
      <c r="B2363" s="14"/>
      <c r="C2363" s="14"/>
      <c r="D2363" s="14"/>
      <c r="E2363" s="14"/>
      <c r="F2363" s="14"/>
      <c r="G2363" s="14"/>
      <c r="H2363" s="14"/>
      <c r="I2363" s="14"/>
      <c r="J2363" s="14"/>
      <c r="K2363" s="14"/>
      <c r="L2363" s="14"/>
      <c r="M2363" s="14"/>
      <c r="N2363" s="14"/>
      <c r="O2363" s="14"/>
      <c r="P2363" s="14"/>
      <c r="Q2363" s="14"/>
      <c r="R2363" s="14"/>
      <c r="S2363" s="14"/>
    </row>
    <row r="2364" spans="1:19">
      <c r="A2364" s="14"/>
      <c r="B2364" s="14"/>
      <c r="C2364" s="14"/>
      <c r="D2364" s="14"/>
      <c r="E2364" s="14"/>
      <c r="F2364" s="14"/>
      <c r="G2364" s="14"/>
      <c r="H2364" s="14"/>
      <c r="I2364" s="14"/>
      <c r="J2364" s="14"/>
      <c r="K2364" s="14"/>
      <c r="L2364" s="14"/>
      <c r="M2364" s="14"/>
      <c r="N2364" s="14"/>
      <c r="O2364" s="14"/>
      <c r="P2364" s="14"/>
      <c r="Q2364" s="14"/>
      <c r="R2364" s="14"/>
      <c r="S2364" s="14"/>
    </row>
    <row r="2365" spans="1:19">
      <c r="A2365" s="14"/>
      <c r="B2365" s="14"/>
      <c r="C2365" s="14"/>
      <c r="D2365" s="14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4"/>
      <c r="R2365" s="14"/>
      <c r="S2365" s="14"/>
    </row>
    <row r="2366" spans="1:19">
      <c r="A2366" s="14"/>
      <c r="B2366" s="14"/>
      <c r="C2366" s="14"/>
      <c r="D2366" s="14"/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4"/>
      <c r="R2366" s="14"/>
      <c r="S2366" s="14"/>
    </row>
    <row r="2367" spans="1:19">
      <c r="A2367" s="14"/>
      <c r="B2367" s="14"/>
      <c r="C2367" s="14"/>
      <c r="D2367" s="14"/>
      <c r="E2367" s="14"/>
      <c r="F2367" s="14"/>
      <c r="G2367" s="14"/>
      <c r="H2367" s="14"/>
      <c r="I2367" s="14"/>
      <c r="J2367" s="14"/>
      <c r="K2367" s="14"/>
      <c r="L2367" s="14"/>
      <c r="M2367" s="14"/>
      <c r="N2367" s="14"/>
      <c r="O2367" s="14"/>
      <c r="P2367" s="14"/>
      <c r="Q2367" s="14"/>
      <c r="R2367" s="14"/>
      <c r="S2367" s="14"/>
    </row>
    <row r="2368" spans="1:19">
      <c r="A2368" s="14"/>
      <c r="B2368" s="14"/>
      <c r="C2368" s="14"/>
      <c r="D2368" s="14"/>
      <c r="E2368" s="14"/>
      <c r="F2368" s="14"/>
      <c r="G2368" s="14"/>
      <c r="H2368" s="14"/>
      <c r="I2368" s="14"/>
      <c r="J2368" s="14"/>
      <c r="K2368" s="14"/>
      <c r="L2368" s="14"/>
      <c r="M2368" s="14"/>
      <c r="N2368" s="14"/>
      <c r="O2368" s="14"/>
      <c r="P2368" s="14"/>
      <c r="Q2368" s="14"/>
      <c r="R2368" s="14"/>
      <c r="S2368" s="14"/>
    </row>
    <row r="2369" spans="1:19">
      <c r="A2369" s="14"/>
      <c r="B2369" s="14"/>
      <c r="C2369" s="14"/>
      <c r="D2369" s="14"/>
      <c r="E2369" s="14"/>
      <c r="F2369" s="14"/>
      <c r="G2369" s="14"/>
      <c r="H2369" s="14"/>
      <c r="I2369" s="14"/>
      <c r="J2369" s="14"/>
      <c r="K2369" s="14"/>
      <c r="L2369" s="14"/>
      <c r="M2369" s="14"/>
      <c r="N2369" s="14"/>
      <c r="O2369" s="14"/>
      <c r="P2369" s="14"/>
      <c r="Q2369" s="14"/>
      <c r="R2369" s="14"/>
      <c r="S2369" s="14"/>
    </row>
    <row r="2370" spans="1:19">
      <c r="A2370" s="14"/>
      <c r="B2370" s="14"/>
      <c r="C2370" s="14"/>
      <c r="D2370" s="14"/>
      <c r="E2370" s="14"/>
      <c r="F2370" s="14"/>
      <c r="G2370" s="14"/>
      <c r="H2370" s="14"/>
      <c r="I2370" s="14"/>
      <c r="J2370" s="14"/>
      <c r="K2370" s="14"/>
      <c r="L2370" s="14"/>
      <c r="M2370" s="14"/>
      <c r="N2370" s="14"/>
      <c r="O2370" s="14"/>
      <c r="P2370" s="14"/>
      <c r="Q2370" s="14"/>
      <c r="R2370" s="14"/>
      <c r="S2370" s="14"/>
    </row>
    <row r="2371" spans="1:19">
      <c r="A2371" s="14"/>
      <c r="B2371" s="14"/>
      <c r="C2371" s="14"/>
      <c r="D2371" s="14"/>
      <c r="E2371" s="14"/>
      <c r="F2371" s="14"/>
      <c r="G2371" s="14"/>
      <c r="H2371" s="14"/>
      <c r="I2371" s="14"/>
      <c r="J2371" s="14"/>
      <c r="K2371" s="14"/>
      <c r="L2371" s="14"/>
      <c r="M2371" s="14"/>
      <c r="N2371" s="14"/>
      <c r="O2371" s="14"/>
      <c r="P2371" s="14"/>
      <c r="Q2371" s="14"/>
      <c r="R2371" s="14"/>
      <c r="S2371" s="14"/>
    </row>
    <row r="2372" spans="1:19">
      <c r="A2372" s="14"/>
      <c r="B2372" s="14"/>
      <c r="C2372" s="14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4"/>
      <c r="R2372" s="14"/>
      <c r="S2372" s="14"/>
    </row>
    <row r="2373" spans="1:19">
      <c r="A2373" s="14"/>
      <c r="B2373" s="14"/>
      <c r="C2373" s="14"/>
      <c r="D2373" s="14"/>
      <c r="E2373" s="14"/>
      <c r="F2373" s="14"/>
      <c r="G2373" s="14"/>
      <c r="H2373" s="14"/>
      <c r="I2373" s="14"/>
      <c r="J2373" s="14"/>
      <c r="K2373" s="14"/>
      <c r="L2373" s="14"/>
      <c r="M2373" s="14"/>
      <c r="N2373" s="14"/>
      <c r="O2373" s="14"/>
      <c r="P2373" s="14"/>
      <c r="Q2373" s="14"/>
      <c r="R2373" s="14"/>
      <c r="S2373" s="14"/>
    </row>
    <row r="2374" spans="1:19">
      <c r="A2374" s="14"/>
      <c r="B2374" s="14"/>
      <c r="C2374" s="14"/>
      <c r="D2374" s="14"/>
      <c r="E2374" s="14"/>
      <c r="F2374" s="14"/>
      <c r="G2374" s="14"/>
      <c r="H2374" s="14"/>
      <c r="I2374" s="14"/>
      <c r="J2374" s="14"/>
      <c r="K2374" s="14"/>
      <c r="L2374" s="14"/>
      <c r="M2374" s="14"/>
      <c r="N2374" s="14"/>
      <c r="O2374" s="14"/>
      <c r="P2374" s="14"/>
      <c r="Q2374" s="14"/>
      <c r="R2374" s="14"/>
      <c r="S2374" s="14"/>
    </row>
    <row r="2375" spans="1:19">
      <c r="A2375" s="14"/>
      <c r="B2375" s="14"/>
      <c r="C2375" s="14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4"/>
      <c r="R2375" s="14"/>
      <c r="S2375" s="14"/>
    </row>
    <row r="2376" spans="1:19">
      <c r="A2376" s="14"/>
      <c r="B2376" s="14"/>
      <c r="C2376" s="14"/>
      <c r="D2376" s="14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4"/>
      <c r="R2376" s="14"/>
      <c r="S2376" s="14"/>
    </row>
    <row r="2377" spans="1:19">
      <c r="A2377" s="14"/>
      <c r="B2377" s="14"/>
      <c r="C2377" s="14"/>
      <c r="D2377" s="14"/>
      <c r="E2377" s="14"/>
      <c r="F2377" s="14"/>
      <c r="G2377" s="14"/>
      <c r="H2377" s="14"/>
      <c r="I2377" s="14"/>
      <c r="J2377" s="14"/>
      <c r="K2377" s="14"/>
      <c r="L2377" s="14"/>
      <c r="M2377" s="14"/>
      <c r="N2377" s="14"/>
      <c r="O2377" s="14"/>
      <c r="P2377" s="14"/>
      <c r="Q2377" s="14"/>
      <c r="R2377" s="14"/>
      <c r="S2377" s="14"/>
    </row>
    <row r="2378" spans="1:19">
      <c r="A2378" s="14"/>
      <c r="B2378" s="14"/>
      <c r="C2378" s="14"/>
      <c r="D2378" s="14"/>
      <c r="E2378" s="14"/>
      <c r="F2378" s="14"/>
      <c r="G2378" s="14"/>
      <c r="H2378" s="14"/>
      <c r="I2378" s="14"/>
      <c r="J2378" s="14"/>
      <c r="K2378" s="14"/>
      <c r="L2378" s="14"/>
      <c r="M2378" s="14"/>
      <c r="N2378" s="14"/>
      <c r="O2378" s="14"/>
      <c r="P2378" s="14"/>
      <c r="Q2378" s="14"/>
      <c r="R2378" s="14"/>
      <c r="S2378" s="14"/>
    </row>
    <row r="2379" spans="1:19">
      <c r="A2379" s="14"/>
      <c r="B2379" s="14"/>
      <c r="C2379" s="14"/>
      <c r="D2379" s="14"/>
      <c r="E2379" s="14"/>
      <c r="F2379" s="14"/>
      <c r="G2379" s="14"/>
      <c r="H2379" s="14"/>
      <c r="I2379" s="14"/>
      <c r="J2379" s="14"/>
      <c r="K2379" s="14"/>
      <c r="L2379" s="14"/>
      <c r="M2379" s="14"/>
      <c r="N2379" s="14"/>
      <c r="O2379" s="14"/>
      <c r="P2379" s="14"/>
      <c r="Q2379" s="14"/>
      <c r="R2379" s="14"/>
      <c r="S2379" s="14"/>
    </row>
    <row r="2380" spans="1:19">
      <c r="A2380" s="14"/>
      <c r="B2380" s="14"/>
      <c r="C2380" s="14"/>
      <c r="D2380" s="14"/>
      <c r="E2380" s="14"/>
      <c r="F2380" s="14"/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  <c r="Q2380" s="14"/>
      <c r="R2380" s="14"/>
      <c r="S2380" s="14"/>
    </row>
    <row r="2381" spans="1:19">
      <c r="A2381" s="14"/>
      <c r="B2381" s="14"/>
      <c r="C2381" s="14"/>
      <c r="D2381" s="14"/>
      <c r="E2381" s="14"/>
      <c r="F2381" s="14"/>
      <c r="G2381" s="14"/>
      <c r="H2381" s="14"/>
      <c r="I2381" s="14"/>
      <c r="J2381" s="14"/>
      <c r="K2381" s="14"/>
      <c r="L2381" s="14"/>
      <c r="M2381" s="14"/>
      <c r="N2381" s="14"/>
      <c r="O2381" s="14"/>
      <c r="P2381" s="14"/>
      <c r="Q2381" s="14"/>
      <c r="R2381" s="14"/>
      <c r="S2381" s="14"/>
    </row>
    <row r="2382" spans="1:19">
      <c r="A2382" s="14"/>
      <c r="B2382" s="14"/>
      <c r="C2382" s="14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4"/>
      <c r="R2382" s="14"/>
      <c r="S2382" s="14"/>
    </row>
    <row r="2383" spans="1:19">
      <c r="A2383" s="14"/>
      <c r="B2383" s="14"/>
      <c r="C2383" s="14"/>
      <c r="D2383" s="14"/>
      <c r="E2383" s="14"/>
      <c r="F2383" s="14"/>
      <c r="G2383" s="14"/>
      <c r="H2383" s="14"/>
      <c r="I2383" s="14"/>
      <c r="J2383" s="14"/>
      <c r="K2383" s="14"/>
      <c r="L2383" s="14"/>
      <c r="M2383" s="14"/>
      <c r="N2383" s="14"/>
      <c r="O2383" s="14"/>
      <c r="P2383" s="14"/>
      <c r="Q2383" s="14"/>
      <c r="R2383" s="14"/>
      <c r="S2383" s="14"/>
    </row>
    <row r="2384" spans="1:19">
      <c r="A2384" s="14"/>
      <c r="B2384" s="14"/>
      <c r="C2384" s="14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  <c r="Q2384" s="14"/>
      <c r="R2384" s="14"/>
      <c r="S2384" s="14"/>
    </row>
    <row r="2385" spans="1:19">
      <c r="A2385" s="14"/>
      <c r="B2385" s="14"/>
      <c r="C2385" s="14"/>
      <c r="D2385" s="14"/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4"/>
      <c r="R2385" s="14"/>
      <c r="S2385" s="14"/>
    </row>
    <row r="2386" spans="1:19">
      <c r="A2386" s="14"/>
      <c r="B2386" s="14"/>
      <c r="C2386" s="14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4"/>
      <c r="R2386" s="14"/>
      <c r="S2386" s="14"/>
    </row>
    <row r="2387" spans="1:19">
      <c r="A2387" s="14"/>
      <c r="B2387" s="14"/>
      <c r="C2387" s="14"/>
      <c r="D2387" s="14"/>
      <c r="E2387" s="14"/>
      <c r="F2387" s="14"/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  <c r="Q2387" s="14"/>
      <c r="R2387" s="14"/>
      <c r="S2387" s="14"/>
    </row>
    <row r="2388" spans="1:19">
      <c r="A2388" s="14"/>
      <c r="B2388" s="14"/>
      <c r="C2388" s="14"/>
      <c r="D2388" s="14"/>
      <c r="E2388" s="14"/>
      <c r="F2388" s="14"/>
      <c r="G2388" s="14"/>
      <c r="H2388" s="14"/>
      <c r="I2388" s="14"/>
      <c r="J2388" s="14"/>
      <c r="K2388" s="14"/>
      <c r="L2388" s="14"/>
      <c r="M2388" s="14"/>
      <c r="N2388" s="14"/>
      <c r="O2388" s="14"/>
      <c r="P2388" s="14"/>
      <c r="Q2388" s="14"/>
      <c r="R2388" s="14"/>
      <c r="S2388" s="14"/>
    </row>
    <row r="2389" spans="1:19">
      <c r="A2389" s="14"/>
      <c r="B2389" s="14"/>
      <c r="C2389" s="14"/>
      <c r="D2389" s="14"/>
      <c r="E2389" s="14"/>
      <c r="F2389" s="14"/>
      <c r="G2389" s="14"/>
      <c r="H2389" s="14"/>
      <c r="I2389" s="14"/>
      <c r="J2389" s="14"/>
      <c r="K2389" s="14"/>
      <c r="L2389" s="14"/>
      <c r="M2389" s="14"/>
      <c r="N2389" s="14"/>
      <c r="O2389" s="14"/>
      <c r="P2389" s="14"/>
      <c r="Q2389" s="14"/>
      <c r="R2389" s="14"/>
      <c r="S2389" s="14"/>
    </row>
    <row r="2390" spans="1:19">
      <c r="A2390" s="14"/>
      <c r="B2390" s="14"/>
      <c r="C2390" s="14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4"/>
      <c r="R2390" s="14"/>
      <c r="S2390" s="14"/>
    </row>
    <row r="2391" spans="1:19">
      <c r="A2391" s="14"/>
      <c r="B2391" s="14"/>
      <c r="C2391" s="14"/>
      <c r="D2391" s="14"/>
      <c r="E2391" s="14"/>
      <c r="F2391" s="14"/>
      <c r="G2391" s="14"/>
      <c r="H2391" s="14"/>
      <c r="I2391" s="14"/>
      <c r="J2391" s="14"/>
      <c r="K2391" s="14"/>
      <c r="L2391" s="14"/>
      <c r="M2391" s="14"/>
      <c r="N2391" s="14"/>
      <c r="O2391" s="14"/>
      <c r="P2391" s="14"/>
      <c r="Q2391" s="14"/>
      <c r="R2391" s="14"/>
      <c r="S2391" s="14"/>
    </row>
    <row r="2392" spans="1:19">
      <c r="A2392" s="14"/>
      <c r="B2392" s="14"/>
      <c r="C2392" s="14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4"/>
      <c r="R2392" s="14"/>
      <c r="S2392" s="14"/>
    </row>
    <row r="2393" spans="1:19">
      <c r="A2393" s="14"/>
      <c r="B2393" s="14"/>
      <c r="C2393" s="14"/>
      <c r="D2393" s="14"/>
      <c r="E2393" s="14"/>
      <c r="F2393" s="14"/>
      <c r="G2393" s="14"/>
      <c r="H2393" s="14"/>
      <c r="I2393" s="14"/>
      <c r="J2393" s="14"/>
      <c r="K2393" s="14"/>
      <c r="L2393" s="14"/>
      <c r="M2393" s="14"/>
      <c r="N2393" s="14"/>
      <c r="O2393" s="14"/>
      <c r="P2393" s="14"/>
      <c r="Q2393" s="14"/>
      <c r="R2393" s="14"/>
      <c r="S2393" s="14"/>
    </row>
    <row r="2394" spans="1:19">
      <c r="A2394" s="14"/>
      <c r="B2394" s="14"/>
      <c r="C2394" s="14"/>
      <c r="D2394" s="14"/>
      <c r="E2394" s="14"/>
      <c r="F2394" s="14"/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  <c r="Q2394" s="14"/>
      <c r="R2394" s="14"/>
      <c r="S2394" s="14"/>
    </row>
    <row r="2395" spans="1:19">
      <c r="A2395" s="14"/>
      <c r="B2395" s="14"/>
      <c r="C2395" s="14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4"/>
      <c r="R2395" s="14"/>
      <c r="S2395" s="14"/>
    </row>
    <row r="2396" spans="1:19">
      <c r="A2396" s="14"/>
      <c r="B2396" s="14"/>
      <c r="C2396" s="14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4"/>
      <c r="R2396" s="14"/>
      <c r="S2396" s="14"/>
    </row>
    <row r="2397" spans="1:19">
      <c r="A2397" s="14"/>
      <c r="B2397" s="14"/>
      <c r="C2397" s="14"/>
      <c r="D2397" s="14"/>
      <c r="E2397" s="14"/>
      <c r="F2397" s="14"/>
      <c r="G2397" s="14"/>
      <c r="H2397" s="14"/>
      <c r="I2397" s="14"/>
      <c r="J2397" s="14"/>
      <c r="K2397" s="14"/>
      <c r="L2397" s="14"/>
      <c r="M2397" s="14"/>
      <c r="N2397" s="14"/>
      <c r="O2397" s="14"/>
      <c r="P2397" s="14"/>
      <c r="Q2397" s="14"/>
      <c r="R2397" s="14"/>
      <c r="S2397" s="14"/>
    </row>
    <row r="2398" spans="1:19">
      <c r="A2398" s="14"/>
      <c r="B2398" s="14"/>
      <c r="C2398" s="14"/>
      <c r="D2398" s="14"/>
      <c r="E2398" s="14"/>
      <c r="F2398" s="14"/>
      <c r="G2398" s="14"/>
      <c r="H2398" s="14"/>
      <c r="I2398" s="14"/>
      <c r="J2398" s="14"/>
      <c r="K2398" s="14"/>
      <c r="L2398" s="14"/>
      <c r="M2398" s="14"/>
      <c r="N2398" s="14"/>
      <c r="O2398" s="14"/>
      <c r="P2398" s="14"/>
      <c r="Q2398" s="14"/>
      <c r="R2398" s="14"/>
      <c r="S2398" s="14"/>
    </row>
    <row r="2399" spans="1:19">
      <c r="A2399" s="14"/>
      <c r="B2399" s="14"/>
      <c r="C2399" s="14"/>
      <c r="D2399" s="14"/>
      <c r="E2399" s="14"/>
      <c r="F2399" s="14"/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  <c r="Q2399" s="14"/>
      <c r="R2399" s="14"/>
      <c r="S2399" s="14"/>
    </row>
    <row r="2400" spans="1:19">
      <c r="A2400" s="14"/>
      <c r="B2400" s="14"/>
      <c r="C2400" s="14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4"/>
      <c r="R2400" s="14"/>
      <c r="S2400" s="14"/>
    </row>
    <row r="2401" spans="1:19">
      <c r="A2401" s="14"/>
      <c r="B2401" s="14"/>
      <c r="C2401" s="14"/>
      <c r="D2401" s="14"/>
      <c r="E2401" s="14"/>
      <c r="F2401" s="14"/>
      <c r="G2401" s="14"/>
      <c r="H2401" s="14"/>
      <c r="I2401" s="14"/>
      <c r="J2401" s="14"/>
      <c r="K2401" s="14"/>
      <c r="L2401" s="14"/>
      <c r="M2401" s="14"/>
      <c r="N2401" s="14"/>
      <c r="O2401" s="14"/>
      <c r="P2401" s="14"/>
      <c r="Q2401" s="14"/>
      <c r="R2401" s="14"/>
      <c r="S2401" s="14"/>
    </row>
    <row r="2402" spans="1:19">
      <c r="A2402" s="14"/>
      <c r="B2402" s="14"/>
      <c r="C2402" s="14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4"/>
      <c r="R2402" s="14"/>
      <c r="S2402" s="14"/>
    </row>
    <row r="2403" spans="1:19">
      <c r="A2403" s="14"/>
      <c r="B2403" s="14"/>
      <c r="C2403" s="14"/>
      <c r="D2403" s="14"/>
      <c r="E2403" s="14"/>
      <c r="F2403" s="14"/>
      <c r="G2403" s="14"/>
      <c r="H2403" s="14"/>
      <c r="I2403" s="14"/>
      <c r="J2403" s="14"/>
      <c r="K2403" s="14"/>
      <c r="L2403" s="14"/>
      <c r="M2403" s="14"/>
      <c r="N2403" s="14"/>
      <c r="O2403" s="14"/>
      <c r="P2403" s="14"/>
      <c r="Q2403" s="14"/>
      <c r="R2403" s="14"/>
      <c r="S2403" s="14"/>
    </row>
    <row r="2404" spans="1:19">
      <c r="A2404" s="14"/>
      <c r="B2404" s="14"/>
      <c r="C2404" s="14"/>
      <c r="D2404" s="14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  <c r="Q2404" s="14"/>
      <c r="R2404" s="14"/>
      <c r="S2404" s="14"/>
    </row>
    <row r="2405" spans="1:19">
      <c r="A2405" s="14"/>
      <c r="B2405" s="14"/>
      <c r="C2405" s="14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4"/>
      <c r="R2405" s="14"/>
      <c r="S2405" s="14"/>
    </row>
    <row r="2406" spans="1:19">
      <c r="A2406" s="14"/>
      <c r="B2406" s="14"/>
      <c r="C2406" s="14"/>
      <c r="D2406" s="14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  <c r="Q2406" s="14"/>
      <c r="R2406" s="14"/>
      <c r="S2406" s="14"/>
    </row>
    <row r="2407" spans="1:19">
      <c r="A2407" s="14"/>
      <c r="B2407" s="14"/>
      <c r="C2407" s="14"/>
      <c r="D2407" s="14"/>
      <c r="E2407" s="14"/>
      <c r="F2407" s="14"/>
      <c r="G2407" s="14"/>
      <c r="H2407" s="14"/>
      <c r="I2407" s="14"/>
      <c r="J2407" s="14"/>
      <c r="K2407" s="14"/>
      <c r="L2407" s="14"/>
      <c r="M2407" s="14"/>
      <c r="N2407" s="14"/>
      <c r="O2407" s="14"/>
      <c r="P2407" s="14"/>
      <c r="Q2407" s="14"/>
      <c r="R2407" s="14"/>
      <c r="S2407" s="14"/>
    </row>
    <row r="2408" spans="1:19">
      <c r="A2408" s="14"/>
      <c r="B2408" s="14"/>
      <c r="C2408" s="14"/>
      <c r="D2408" s="14"/>
      <c r="E2408" s="14"/>
      <c r="F2408" s="14"/>
      <c r="G2408" s="14"/>
      <c r="H2408" s="14"/>
      <c r="I2408" s="14"/>
      <c r="J2408" s="14"/>
      <c r="K2408" s="14"/>
      <c r="L2408" s="14"/>
      <c r="M2408" s="14"/>
      <c r="N2408" s="14"/>
      <c r="O2408" s="14"/>
      <c r="P2408" s="14"/>
      <c r="Q2408" s="14"/>
      <c r="R2408" s="14"/>
      <c r="S2408" s="14"/>
    </row>
    <row r="2409" spans="1:19">
      <c r="A2409" s="14"/>
      <c r="B2409" s="14"/>
      <c r="C2409" s="14"/>
      <c r="D2409" s="14"/>
      <c r="E2409" s="14"/>
      <c r="F2409" s="14"/>
      <c r="G2409" s="14"/>
      <c r="H2409" s="14"/>
      <c r="I2409" s="14"/>
      <c r="J2409" s="14"/>
      <c r="K2409" s="14"/>
      <c r="L2409" s="14"/>
      <c r="M2409" s="14"/>
      <c r="N2409" s="14"/>
      <c r="O2409" s="14"/>
      <c r="P2409" s="14"/>
      <c r="Q2409" s="14"/>
      <c r="R2409" s="14"/>
      <c r="S2409" s="14"/>
    </row>
    <row r="2410" spans="1:19">
      <c r="A2410" s="14"/>
      <c r="B2410" s="14"/>
      <c r="C2410" s="14"/>
      <c r="D2410" s="14"/>
      <c r="E2410" s="14"/>
      <c r="F2410" s="14"/>
      <c r="G2410" s="14"/>
      <c r="H2410" s="14"/>
      <c r="I2410" s="14"/>
      <c r="J2410" s="14"/>
      <c r="K2410" s="14"/>
      <c r="L2410" s="14"/>
      <c r="M2410" s="14"/>
      <c r="N2410" s="14"/>
      <c r="O2410" s="14"/>
      <c r="P2410" s="14"/>
      <c r="Q2410" s="14"/>
      <c r="R2410" s="14"/>
      <c r="S2410" s="14"/>
    </row>
    <row r="2411" spans="1:19">
      <c r="A2411" s="14"/>
      <c r="B2411" s="14"/>
      <c r="C2411" s="14"/>
      <c r="D2411" s="14"/>
      <c r="E2411" s="14"/>
      <c r="F2411" s="14"/>
      <c r="G2411" s="14"/>
      <c r="H2411" s="14"/>
      <c r="I2411" s="14"/>
      <c r="J2411" s="14"/>
      <c r="K2411" s="14"/>
      <c r="L2411" s="14"/>
      <c r="M2411" s="14"/>
      <c r="N2411" s="14"/>
      <c r="O2411" s="14"/>
      <c r="P2411" s="14"/>
      <c r="Q2411" s="14"/>
      <c r="R2411" s="14"/>
      <c r="S2411" s="14"/>
    </row>
    <row r="2412" spans="1:19">
      <c r="A2412" s="14"/>
      <c r="B2412" s="14"/>
      <c r="C2412" s="14"/>
      <c r="D2412" s="14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  <c r="Q2412" s="14"/>
      <c r="R2412" s="14"/>
      <c r="S2412" s="14"/>
    </row>
    <row r="2413" spans="1:19">
      <c r="A2413" s="14"/>
      <c r="B2413" s="14"/>
      <c r="C2413" s="14"/>
      <c r="D2413" s="14"/>
      <c r="E2413" s="14"/>
      <c r="F2413" s="14"/>
      <c r="G2413" s="14"/>
      <c r="H2413" s="14"/>
      <c r="I2413" s="14"/>
      <c r="J2413" s="14"/>
      <c r="K2413" s="14"/>
      <c r="L2413" s="14"/>
      <c r="M2413" s="14"/>
      <c r="N2413" s="14"/>
      <c r="O2413" s="14"/>
      <c r="P2413" s="14"/>
      <c r="Q2413" s="14"/>
      <c r="R2413" s="14"/>
      <c r="S2413" s="14"/>
    </row>
    <row r="2414" spans="1:19">
      <c r="A2414" s="14"/>
      <c r="B2414" s="14"/>
      <c r="C2414" s="14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4"/>
      <c r="R2414" s="14"/>
      <c r="S2414" s="14"/>
    </row>
    <row r="2415" spans="1:19">
      <c r="A2415" s="14"/>
      <c r="B2415" s="14"/>
      <c r="C2415" s="14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4"/>
      <c r="R2415" s="14"/>
      <c r="S2415" s="14"/>
    </row>
    <row r="2416" spans="1:19">
      <c r="A2416" s="14"/>
      <c r="B2416" s="14"/>
      <c r="C2416" s="14"/>
      <c r="D2416" s="14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  <c r="Q2416" s="14"/>
      <c r="R2416" s="14"/>
      <c r="S2416" s="14"/>
    </row>
    <row r="2417" spans="1:19">
      <c r="A2417" s="14"/>
      <c r="B2417" s="14"/>
      <c r="C2417" s="14"/>
      <c r="D2417" s="14"/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4"/>
      <c r="R2417" s="14"/>
      <c r="S2417" s="14"/>
    </row>
    <row r="2418" spans="1:19">
      <c r="A2418" s="14"/>
      <c r="B2418" s="14"/>
      <c r="C2418" s="14"/>
      <c r="D2418" s="14"/>
      <c r="E2418" s="14"/>
      <c r="F2418" s="14"/>
      <c r="G2418" s="14"/>
      <c r="H2418" s="14"/>
      <c r="I2418" s="14"/>
      <c r="J2418" s="14"/>
      <c r="K2418" s="14"/>
      <c r="L2418" s="14"/>
      <c r="M2418" s="14"/>
      <c r="N2418" s="14"/>
      <c r="O2418" s="14"/>
      <c r="P2418" s="14"/>
      <c r="Q2418" s="14"/>
      <c r="R2418" s="14"/>
      <c r="S2418" s="14"/>
    </row>
    <row r="2419" spans="1:19">
      <c r="A2419" s="14"/>
      <c r="B2419" s="14"/>
      <c r="C2419" s="14"/>
      <c r="D2419" s="14"/>
      <c r="E2419" s="14"/>
      <c r="F2419" s="14"/>
      <c r="G2419" s="14"/>
      <c r="H2419" s="14"/>
      <c r="I2419" s="14"/>
      <c r="J2419" s="14"/>
      <c r="K2419" s="14"/>
      <c r="L2419" s="14"/>
      <c r="M2419" s="14"/>
      <c r="N2419" s="14"/>
      <c r="O2419" s="14"/>
      <c r="P2419" s="14"/>
      <c r="Q2419" s="14"/>
      <c r="R2419" s="14"/>
      <c r="S2419" s="14"/>
    </row>
    <row r="2420" spans="1:19">
      <c r="A2420" s="14"/>
      <c r="B2420" s="14"/>
      <c r="C2420" s="14"/>
      <c r="D2420" s="14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  <c r="Q2420" s="14"/>
      <c r="R2420" s="14"/>
      <c r="S2420" s="14"/>
    </row>
    <row r="2421" spans="1:19">
      <c r="A2421" s="14"/>
      <c r="B2421" s="14"/>
      <c r="C2421" s="14"/>
      <c r="D2421" s="14"/>
      <c r="E2421" s="14"/>
      <c r="F2421" s="14"/>
      <c r="G2421" s="14"/>
      <c r="H2421" s="14"/>
      <c r="I2421" s="14"/>
      <c r="J2421" s="14"/>
      <c r="K2421" s="14"/>
      <c r="L2421" s="14"/>
      <c r="M2421" s="14"/>
      <c r="N2421" s="14"/>
      <c r="O2421" s="14"/>
      <c r="P2421" s="14"/>
      <c r="Q2421" s="14"/>
      <c r="R2421" s="14"/>
      <c r="S2421" s="14"/>
    </row>
    <row r="2422" spans="1:19">
      <c r="A2422" s="14"/>
      <c r="B2422" s="14"/>
      <c r="C2422" s="14"/>
      <c r="D2422" s="14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  <c r="Q2422" s="14"/>
      <c r="R2422" s="14"/>
      <c r="S2422" s="14"/>
    </row>
    <row r="2423" spans="1:19">
      <c r="A2423" s="14"/>
      <c r="B2423" s="14"/>
      <c r="C2423" s="14"/>
      <c r="D2423" s="14"/>
      <c r="E2423" s="14"/>
      <c r="F2423" s="14"/>
      <c r="G2423" s="14"/>
      <c r="H2423" s="14"/>
      <c r="I2423" s="14"/>
      <c r="J2423" s="14"/>
      <c r="K2423" s="14"/>
      <c r="L2423" s="14"/>
      <c r="M2423" s="14"/>
      <c r="N2423" s="14"/>
      <c r="O2423" s="14"/>
      <c r="P2423" s="14"/>
      <c r="Q2423" s="14"/>
      <c r="R2423" s="14"/>
      <c r="S2423" s="14"/>
    </row>
    <row r="2424" spans="1:19">
      <c r="A2424" s="14"/>
      <c r="B2424" s="14"/>
      <c r="C2424" s="14"/>
      <c r="D2424" s="14"/>
      <c r="E2424" s="14"/>
      <c r="F2424" s="14"/>
      <c r="G2424" s="14"/>
      <c r="H2424" s="14"/>
      <c r="I2424" s="14"/>
      <c r="J2424" s="14"/>
      <c r="K2424" s="14"/>
      <c r="L2424" s="14"/>
      <c r="M2424" s="14"/>
      <c r="N2424" s="14"/>
      <c r="O2424" s="14"/>
      <c r="P2424" s="14"/>
      <c r="Q2424" s="14"/>
      <c r="R2424" s="14"/>
      <c r="S2424" s="14"/>
    </row>
    <row r="2425" spans="1:19">
      <c r="A2425" s="14"/>
      <c r="B2425" s="14"/>
      <c r="C2425" s="14"/>
      <c r="D2425" s="14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4"/>
      <c r="R2425" s="14"/>
      <c r="S2425" s="14"/>
    </row>
    <row r="2426" spans="1:19">
      <c r="A2426" s="14"/>
      <c r="B2426" s="14"/>
      <c r="C2426" s="14"/>
      <c r="D2426" s="14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  <c r="Q2426" s="14"/>
      <c r="R2426" s="14"/>
      <c r="S2426" s="14"/>
    </row>
    <row r="2427" spans="1:19">
      <c r="A2427" s="14"/>
      <c r="B2427" s="14"/>
      <c r="C2427" s="14"/>
      <c r="D2427" s="14"/>
      <c r="E2427" s="14"/>
      <c r="F2427" s="14"/>
      <c r="G2427" s="14"/>
      <c r="H2427" s="14"/>
      <c r="I2427" s="14"/>
      <c r="J2427" s="14"/>
      <c r="K2427" s="14"/>
      <c r="L2427" s="14"/>
      <c r="M2427" s="14"/>
      <c r="N2427" s="14"/>
      <c r="O2427" s="14"/>
      <c r="P2427" s="14"/>
      <c r="Q2427" s="14"/>
      <c r="R2427" s="14"/>
      <c r="S2427" s="14"/>
    </row>
    <row r="2428" spans="1:19">
      <c r="A2428" s="14"/>
      <c r="B2428" s="14"/>
      <c r="C2428" s="14"/>
      <c r="D2428" s="14"/>
      <c r="E2428" s="14"/>
      <c r="F2428" s="14"/>
      <c r="G2428" s="14"/>
      <c r="H2428" s="14"/>
      <c r="I2428" s="14"/>
      <c r="J2428" s="14"/>
      <c r="K2428" s="14"/>
      <c r="L2428" s="14"/>
      <c r="M2428" s="14"/>
      <c r="N2428" s="14"/>
      <c r="O2428" s="14"/>
      <c r="P2428" s="14"/>
      <c r="Q2428" s="14"/>
      <c r="R2428" s="14"/>
      <c r="S2428" s="14"/>
    </row>
    <row r="2429" spans="1:19">
      <c r="A2429" s="14"/>
      <c r="B2429" s="14"/>
      <c r="C2429" s="14"/>
      <c r="D2429" s="14"/>
      <c r="E2429" s="14"/>
      <c r="F2429" s="14"/>
      <c r="G2429" s="14"/>
      <c r="H2429" s="14"/>
      <c r="I2429" s="14"/>
      <c r="J2429" s="14"/>
      <c r="K2429" s="14"/>
      <c r="L2429" s="14"/>
      <c r="M2429" s="14"/>
      <c r="N2429" s="14"/>
      <c r="O2429" s="14"/>
      <c r="P2429" s="14"/>
      <c r="Q2429" s="14"/>
      <c r="R2429" s="14"/>
      <c r="S2429" s="14"/>
    </row>
    <row r="2430" spans="1:19">
      <c r="A2430" s="14"/>
      <c r="B2430" s="14"/>
      <c r="C2430" s="14"/>
      <c r="D2430" s="14"/>
      <c r="E2430" s="14"/>
      <c r="F2430" s="14"/>
      <c r="G2430" s="14"/>
      <c r="H2430" s="14"/>
      <c r="I2430" s="14"/>
      <c r="J2430" s="14"/>
      <c r="K2430" s="14"/>
      <c r="L2430" s="14"/>
      <c r="M2430" s="14"/>
      <c r="N2430" s="14"/>
      <c r="O2430" s="14"/>
      <c r="P2430" s="14"/>
      <c r="Q2430" s="14"/>
      <c r="R2430" s="14"/>
      <c r="S2430" s="14"/>
    </row>
    <row r="2431" spans="1:19">
      <c r="A2431" s="14"/>
      <c r="B2431" s="14"/>
      <c r="C2431" s="14"/>
      <c r="D2431" s="14"/>
      <c r="E2431" s="14"/>
      <c r="F2431" s="14"/>
      <c r="G2431" s="14"/>
      <c r="H2431" s="14"/>
      <c r="I2431" s="14"/>
      <c r="J2431" s="14"/>
      <c r="K2431" s="14"/>
      <c r="L2431" s="14"/>
      <c r="M2431" s="14"/>
      <c r="N2431" s="14"/>
      <c r="O2431" s="14"/>
      <c r="P2431" s="14"/>
      <c r="Q2431" s="14"/>
      <c r="R2431" s="14"/>
      <c r="S2431" s="14"/>
    </row>
    <row r="2432" spans="1:19">
      <c r="A2432" s="14"/>
      <c r="B2432" s="14"/>
      <c r="C2432" s="14"/>
      <c r="D2432" s="14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4"/>
      <c r="R2432" s="14"/>
      <c r="S2432" s="14"/>
    </row>
    <row r="2433" spans="1:19">
      <c r="A2433" s="14"/>
      <c r="B2433" s="14"/>
      <c r="C2433" s="14"/>
      <c r="D2433" s="14"/>
      <c r="E2433" s="14"/>
      <c r="F2433" s="14"/>
      <c r="G2433" s="14"/>
      <c r="H2433" s="14"/>
      <c r="I2433" s="14"/>
      <c r="J2433" s="14"/>
      <c r="K2433" s="14"/>
      <c r="L2433" s="14"/>
      <c r="M2433" s="14"/>
      <c r="N2433" s="14"/>
      <c r="O2433" s="14"/>
      <c r="P2433" s="14"/>
      <c r="Q2433" s="14"/>
      <c r="R2433" s="14"/>
      <c r="S2433" s="14"/>
    </row>
    <row r="2434" spans="1:19">
      <c r="A2434" s="14"/>
      <c r="B2434" s="14"/>
      <c r="C2434" s="14"/>
      <c r="D2434" s="14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  <c r="Q2434" s="14"/>
      <c r="R2434" s="14"/>
      <c r="S2434" s="14"/>
    </row>
    <row r="2435" spans="1:19">
      <c r="A2435" s="14"/>
      <c r="B2435" s="14"/>
      <c r="C2435" s="14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4"/>
      <c r="R2435" s="14"/>
      <c r="S2435" s="14"/>
    </row>
    <row r="2436" spans="1:19">
      <c r="A2436" s="14"/>
      <c r="B2436" s="14"/>
      <c r="C2436" s="14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4"/>
      <c r="R2436" s="14"/>
      <c r="S2436" s="14"/>
    </row>
    <row r="2437" spans="1:19">
      <c r="A2437" s="14"/>
      <c r="B2437" s="14"/>
      <c r="C2437" s="14"/>
      <c r="D2437" s="14"/>
      <c r="E2437" s="14"/>
      <c r="F2437" s="14"/>
      <c r="G2437" s="14"/>
      <c r="H2437" s="14"/>
      <c r="I2437" s="14"/>
      <c r="J2437" s="14"/>
      <c r="K2437" s="14"/>
      <c r="L2437" s="14"/>
      <c r="M2437" s="14"/>
      <c r="N2437" s="14"/>
      <c r="O2437" s="14"/>
      <c r="P2437" s="14"/>
      <c r="Q2437" s="14"/>
      <c r="R2437" s="14"/>
      <c r="S2437" s="14"/>
    </row>
    <row r="2438" spans="1:19">
      <c r="A2438" s="14"/>
      <c r="B2438" s="14"/>
      <c r="C2438" s="14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4"/>
      <c r="R2438" s="14"/>
      <c r="S2438" s="14"/>
    </row>
    <row r="2439" spans="1:19">
      <c r="A2439" s="14"/>
      <c r="B2439" s="14"/>
      <c r="C2439" s="14"/>
      <c r="D2439" s="14"/>
      <c r="E2439" s="14"/>
      <c r="F2439" s="14"/>
      <c r="G2439" s="14"/>
      <c r="H2439" s="14"/>
      <c r="I2439" s="14"/>
      <c r="J2439" s="14"/>
      <c r="K2439" s="14"/>
      <c r="L2439" s="14"/>
      <c r="M2439" s="14"/>
      <c r="N2439" s="14"/>
      <c r="O2439" s="14"/>
      <c r="P2439" s="14"/>
      <c r="Q2439" s="14"/>
      <c r="R2439" s="14"/>
      <c r="S2439" s="14"/>
    </row>
    <row r="2440" spans="1:19">
      <c r="A2440" s="14"/>
      <c r="B2440" s="14"/>
      <c r="C2440" s="14"/>
      <c r="D2440" s="14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4"/>
      <c r="R2440" s="14"/>
      <c r="S2440" s="14"/>
    </row>
    <row r="2441" spans="1:19">
      <c r="A2441" s="14"/>
      <c r="B2441" s="14"/>
      <c r="C2441" s="14"/>
      <c r="D2441" s="14"/>
      <c r="E2441" s="14"/>
      <c r="F2441" s="14"/>
      <c r="G2441" s="14"/>
      <c r="H2441" s="14"/>
      <c r="I2441" s="14"/>
      <c r="J2441" s="14"/>
      <c r="K2441" s="14"/>
      <c r="L2441" s="14"/>
      <c r="M2441" s="14"/>
      <c r="N2441" s="14"/>
      <c r="O2441" s="14"/>
      <c r="P2441" s="14"/>
      <c r="Q2441" s="14"/>
      <c r="R2441" s="14"/>
      <c r="S2441" s="14"/>
    </row>
    <row r="2442" spans="1:19">
      <c r="A2442" s="14"/>
      <c r="B2442" s="14"/>
      <c r="C2442" s="14"/>
      <c r="D2442" s="14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  <c r="Q2442" s="14"/>
      <c r="R2442" s="14"/>
      <c r="S2442" s="14"/>
    </row>
    <row r="2443" spans="1:19">
      <c r="A2443" s="14"/>
      <c r="B2443" s="14"/>
      <c r="C2443" s="14"/>
      <c r="D2443" s="14"/>
      <c r="E2443" s="14"/>
      <c r="F2443" s="14"/>
      <c r="G2443" s="14"/>
      <c r="H2443" s="14"/>
      <c r="I2443" s="14"/>
      <c r="J2443" s="14"/>
      <c r="K2443" s="14"/>
      <c r="L2443" s="14"/>
      <c r="M2443" s="14"/>
      <c r="N2443" s="14"/>
      <c r="O2443" s="14"/>
      <c r="P2443" s="14"/>
      <c r="Q2443" s="14"/>
      <c r="R2443" s="14"/>
      <c r="S2443" s="14"/>
    </row>
    <row r="2444" spans="1:19">
      <c r="A2444" s="14"/>
      <c r="B2444" s="14"/>
      <c r="C2444" s="14"/>
      <c r="D2444" s="14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4"/>
      <c r="R2444" s="14"/>
      <c r="S2444" s="14"/>
    </row>
    <row r="2445" spans="1:19">
      <c r="A2445" s="14"/>
      <c r="B2445" s="14"/>
      <c r="C2445" s="14"/>
      <c r="D2445" s="14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4"/>
      <c r="R2445" s="14"/>
      <c r="S2445" s="14"/>
    </row>
    <row r="2446" spans="1:19">
      <c r="A2446" s="14"/>
      <c r="B2446" s="14"/>
      <c r="C2446" s="14"/>
      <c r="D2446" s="14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  <c r="Q2446" s="14"/>
      <c r="R2446" s="14"/>
      <c r="S2446" s="14"/>
    </row>
    <row r="2447" spans="1:19">
      <c r="A2447" s="14"/>
      <c r="B2447" s="14"/>
      <c r="C2447" s="14"/>
      <c r="D2447" s="14"/>
      <c r="E2447" s="14"/>
      <c r="F2447" s="14"/>
      <c r="G2447" s="14"/>
      <c r="H2447" s="14"/>
      <c r="I2447" s="14"/>
      <c r="J2447" s="14"/>
      <c r="K2447" s="14"/>
      <c r="L2447" s="14"/>
      <c r="M2447" s="14"/>
      <c r="N2447" s="14"/>
      <c r="O2447" s="14"/>
      <c r="P2447" s="14"/>
      <c r="Q2447" s="14"/>
      <c r="R2447" s="14"/>
      <c r="S2447" s="14"/>
    </row>
    <row r="2448" spans="1:19">
      <c r="A2448" s="14"/>
      <c r="B2448" s="14"/>
      <c r="C2448" s="14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4"/>
      <c r="R2448" s="14"/>
      <c r="S2448" s="14"/>
    </row>
    <row r="2449" spans="1:19">
      <c r="A2449" s="14"/>
      <c r="B2449" s="14"/>
      <c r="C2449" s="14"/>
      <c r="D2449" s="14"/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  <c r="Q2449" s="14"/>
      <c r="R2449" s="14"/>
      <c r="S2449" s="14"/>
    </row>
    <row r="2450" spans="1:19">
      <c r="A2450" s="14"/>
      <c r="B2450" s="14"/>
      <c r="C2450" s="14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4"/>
      <c r="R2450" s="14"/>
      <c r="S2450" s="14"/>
    </row>
    <row r="2451" spans="1:19">
      <c r="A2451" s="14"/>
      <c r="B2451" s="14"/>
      <c r="C2451" s="14"/>
      <c r="D2451" s="14"/>
      <c r="E2451" s="14"/>
      <c r="F2451" s="14"/>
      <c r="G2451" s="14"/>
      <c r="H2451" s="14"/>
      <c r="I2451" s="14"/>
      <c r="J2451" s="14"/>
      <c r="K2451" s="14"/>
      <c r="L2451" s="14"/>
      <c r="M2451" s="14"/>
      <c r="N2451" s="14"/>
      <c r="O2451" s="14"/>
      <c r="P2451" s="14"/>
      <c r="Q2451" s="14"/>
      <c r="R2451" s="14"/>
      <c r="S2451" s="14"/>
    </row>
    <row r="2452" spans="1:19">
      <c r="A2452" s="14"/>
      <c r="B2452" s="14"/>
      <c r="C2452" s="14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4"/>
      <c r="R2452" s="14"/>
      <c r="S2452" s="14"/>
    </row>
    <row r="2453" spans="1:19">
      <c r="A2453" s="14"/>
      <c r="B2453" s="14"/>
      <c r="C2453" s="14"/>
      <c r="D2453" s="14"/>
      <c r="E2453" s="14"/>
      <c r="F2453" s="14"/>
      <c r="G2453" s="14"/>
      <c r="H2453" s="14"/>
      <c r="I2453" s="14"/>
      <c r="J2453" s="14"/>
      <c r="K2453" s="14"/>
      <c r="L2453" s="14"/>
      <c r="M2453" s="14"/>
      <c r="N2453" s="14"/>
      <c r="O2453" s="14"/>
      <c r="P2453" s="14"/>
      <c r="Q2453" s="14"/>
      <c r="R2453" s="14"/>
      <c r="S2453" s="14"/>
    </row>
    <row r="2454" spans="1:19">
      <c r="A2454" s="14"/>
      <c r="B2454" s="14"/>
      <c r="C2454" s="14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4"/>
      <c r="R2454" s="14"/>
      <c r="S2454" s="14"/>
    </row>
    <row r="2455" spans="1:19">
      <c r="A2455" s="14"/>
      <c r="B2455" s="14"/>
      <c r="C2455" s="14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4"/>
      <c r="R2455" s="14"/>
      <c r="S2455" s="14"/>
    </row>
    <row r="2456" spans="1:19">
      <c r="A2456" s="14"/>
      <c r="B2456" s="14"/>
      <c r="C2456" s="14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4"/>
      <c r="R2456" s="14"/>
      <c r="S2456" s="14"/>
    </row>
    <row r="2457" spans="1:19">
      <c r="A2457" s="14"/>
      <c r="B2457" s="14"/>
      <c r="C2457" s="14"/>
      <c r="D2457" s="14"/>
      <c r="E2457" s="14"/>
      <c r="F2457" s="14"/>
      <c r="G2457" s="14"/>
      <c r="H2457" s="14"/>
      <c r="I2457" s="14"/>
      <c r="J2457" s="14"/>
      <c r="K2457" s="14"/>
      <c r="L2457" s="14"/>
      <c r="M2457" s="14"/>
      <c r="N2457" s="14"/>
      <c r="O2457" s="14"/>
      <c r="P2457" s="14"/>
      <c r="Q2457" s="14"/>
      <c r="R2457" s="14"/>
      <c r="S2457" s="14"/>
    </row>
    <row r="2458" spans="1:19">
      <c r="A2458" s="14"/>
      <c r="B2458" s="14"/>
      <c r="C2458" s="14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4"/>
      <c r="R2458" s="14"/>
      <c r="S2458" s="14"/>
    </row>
    <row r="2459" spans="1:19">
      <c r="A2459" s="14"/>
      <c r="B2459" s="14"/>
      <c r="C2459" s="14"/>
      <c r="D2459" s="14"/>
      <c r="E2459" s="14"/>
      <c r="F2459" s="14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  <c r="Q2459" s="14"/>
      <c r="R2459" s="14"/>
      <c r="S2459" s="14"/>
    </row>
    <row r="2460" spans="1:19">
      <c r="A2460" s="14"/>
      <c r="B2460" s="14"/>
      <c r="C2460" s="14"/>
      <c r="D2460" s="14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  <c r="Q2460" s="14"/>
      <c r="R2460" s="14"/>
      <c r="S2460" s="14"/>
    </row>
    <row r="2461" spans="1:19">
      <c r="A2461" s="14"/>
      <c r="B2461" s="14"/>
      <c r="C2461" s="14"/>
      <c r="D2461" s="14"/>
      <c r="E2461" s="14"/>
      <c r="F2461" s="14"/>
      <c r="G2461" s="14"/>
      <c r="H2461" s="14"/>
      <c r="I2461" s="14"/>
      <c r="J2461" s="14"/>
      <c r="K2461" s="14"/>
      <c r="L2461" s="14"/>
      <c r="M2461" s="14"/>
      <c r="N2461" s="14"/>
      <c r="O2461" s="14"/>
      <c r="P2461" s="14"/>
      <c r="Q2461" s="14"/>
      <c r="R2461" s="14"/>
      <c r="S2461" s="14"/>
    </row>
    <row r="2462" spans="1:19">
      <c r="A2462" s="14"/>
      <c r="B2462" s="14"/>
      <c r="C2462" s="14"/>
      <c r="D2462" s="14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4"/>
      <c r="R2462" s="14"/>
      <c r="S2462" s="14"/>
    </row>
    <row r="2463" spans="1:19">
      <c r="A2463" s="14"/>
      <c r="B2463" s="14"/>
      <c r="C2463" s="14"/>
      <c r="D2463" s="14"/>
      <c r="E2463" s="14"/>
      <c r="F2463" s="14"/>
      <c r="G2463" s="14"/>
      <c r="H2463" s="14"/>
      <c r="I2463" s="14"/>
      <c r="J2463" s="14"/>
      <c r="K2463" s="14"/>
      <c r="L2463" s="14"/>
      <c r="M2463" s="14"/>
      <c r="N2463" s="14"/>
      <c r="O2463" s="14"/>
      <c r="P2463" s="14"/>
      <c r="Q2463" s="14"/>
      <c r="R2463" s="14"/>
      <c r="S2463" s="14"/>
    </row>
    <row r="2464" spans="1:19">
      <c r="A2464" s="14"/>
      <c r="B2464" s="14"/>
      <c r="C2464" s="14"/>
      <c r="D2464" s="14"/>
      <c r="E2464" s="14"/>
      <c r="F2464" s="14"/>
      <c r="G2464" s="14"/>
      <c r="H2464" s="14"/>
      <c r="I2464" s="14"/>
      <c r="J2464" s="14"/>
      <c r="K2464" s="14"/>
      <c r="L2464" s="14"/>
      <c r="M2464" s="14"/>
      <c r="N2464" s="14"/>
      <c r="O2464" s="14"/>
      <c r="P2464" s="14"/>
      <c r="Q2464" s="14"/>
      <c r="R2464" s="14"/>
      <c r="S2464" s="14"/>
    </row>
    <row r="2465" spans="1:19">
      <c r="A2465" s="14"/>
      <c r="B2465" s="14"/>
      <c r="C2465" s="14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4"/>
      <c r="R2465" s="14"/>
      <c r="S2465" s="14"/>
    </row>
    <row r="2466" spans="1:19">
      <c r="A2466" s="14"/>
      <c r="B2466" s="14"/>
      <c r="C2466" s="14"/>
      <c r="D2466" s="14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4"/>
      <c r="R2466" s="14"/>
      <c r="S2466" s="14"/>
    </row>
    <row r="2467" spans="1:19">
      <c r="A2467" s="14"/>
      <c r="B2467" s="14"/>
      <c r="C2467" s="14"/>
      <c r="D2467" s="14"/>
      <c r="E2467" s="14"/>
      <c r="F2467" s="14"/>
      <c r="G2467" s="14"/>
      <c r="H2467" s="14"/>
      <c r="I2467" s="14"/>
      <c r="J2467" s="14"/>
      <c r="K2467" s="14"/>
      <c r="L2467" s="14"/>
      <c r="M2467" s="14"/>
      <c r="N2467" s="14"/>
      <c r="O2467" s="14"/>
      <c r="P2467" s="14"/>
      <c r="Q2467" s="14"/>
      <c r="R2467" s="14"/>
      <c r="S2467" s="14"/>
    </row>
    <row r="2468" spans="1:19">
      <c r="A2468" s="14"/>
      <c r="B2468" s="14"/>
      <c r="C2468" s="14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4"/>
      <c r="R2468" s="14"/>
      <c r="S2468" s="14"/>
    </row>
    <row r="2469" spans="1:19">
      <c r="A2469" s="14"/>
      <c r="B2469" s="14"/>
      <c r="C2469" s="14"/>
      <c r="D2469" s="14"/>
      <c r="E2469" s="14"/>
      <c r="F2469" s="14"/>
      <c r="G2469" s="14"/>
      <c r="H2469" s="14"/>
      <c r="I2469" s="14"/>
      <c r="J2469" s="14"/>
      <c r="K2469" s="14"/>
      <c r="L2469" s="14"/>
      <c r="M2469" s="14"/>
      <c r="N2469" s="14"/>
      <c r="O2469" s="14"/>
      <c r="P2469" s="14"/>
      <c r="Q2469" s="14"/>
      <c r="R2469" s="14"/>
      <c r="S2469" s="14"/>
    </row>
    <row r="2470" spans="1:19">
      <c r="A2470" s="14"/>
      <c r="B2470" s="14"/>
      <c r="C2470" s="14"/>
      <c r="D2470" s="14"/>
      <c r="E2470" s="14"/>
      <c r="F2470" s="14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  <c r="Q2470" s="14"/>
      <c r="R2470" s="14"/>
      <c r="S2470" s="14"/>
    </row>
    <row r="2471" spans="1:19">
      <c r="A2471" s="14"/>
      <c r="B2471" s="14"/>
      <c r="C2471" s="14"/>
      <c r="D2471" s="14"/>
      <c r="E2471" s="14"/>
      <c r="F2471" s="14"/>
      <c r="G2471" s="14"/>
      <c r="H2471" s="14"/>
      <c r="I2471" s="14"/>
      <c r="J2471" s="14"/>
      <c r="K2471" s="14"/>
      <c r="L2471" s="14"/>
      <c r="M2471" s="14"/>
      <c r="N2471" s="14"/>
      <c r="O2471" s="14"/>
      <c r="P2471" s="14"/>
      <c r="Q2471" s="14"/>
      <c r="R2471" s="14"/>
      <c r="S2471" s="14"/>
    </row>
    <row r="2472" spans="1:19">
      <c r="A2472" s="14"/>
      <c r="B2472" s="14"/>
      <c r="C2472" s="14"/>
      <c r="D2472" s="14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4"/>
      <c r="R2472" s="14"/>
      <c r="S2472" s="14"/>
    </row>
    <row r="2473" spans="1:19">
      <c r="A2473" s="14"/>
      <c r="B2473" s="14"/>
      <c r="C2473" s="14"/>
      <c r="D2473" s="14"/>
      <c r="E2473" s="14"/>
      <c r="F2473" s="14"/>
      <c r="G2473" s="14"/>
      <c r="H2473" s="14"/>
      <c r="I2473" s="14"/>
      <c r="J2473" s="14"/>
      <c r="K2473" s="14"/>
      <c r="L2473" s="14"/>
      <c r="M2473" s="14"/>
      <c r="N2473" s="14"/>
      <c r="O2473" s="14"/>
      <c r="P2473" s="14"/>
      <c r="Q2473" s="14"/>
      <c r="R2473" s="14"/>
      <c r="S2473" s="14"/>
    </row>
    <row r="2474" spans="1:19">
      <c r="A2474" s="14"/>
      <c r="B2474" s="14"/>
      <c r="C2474" s="14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4"/>
      <c r="R2474" s="14"/>
      <c r="S2474" s="14"/>
    </row>
    <row r="2475" spans="1:19">
      <c r="A2475" s="14"/>
      <c r="B2475" s="14"/>
      <c r="C2475" s="14"/>
      <c r="D2475" s="14"/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4"/>
      <c r="R2475" s="14"/>
      <c r="S2475" s="14"/>
    </row>
    <row r="2476" spans="1:19">
      <c r="A2476" s="14"/>
      <c r="B2476" s="14"/>
      <c r="C2476" s="14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4"/>
      <c r="R2476" s="14"/>
      <c r="S2476" s="14"/>
    </row>
    <row r="2477" spans="1:19">
      <c r="A2477" s="14"/>
      <c r="B2477" s="14"/>
      <c r="C2477" s="14"/>
      <c r="D2477" s="14"/>
      <c r="E2477" s="14"/>
      <c r="F2477" s="14"/>
      <c r="G2477" s="14"/>
      <c r="H2477" s="14"/>
      <c r="I2477" s="14"/>
      <c r="J2477" s="14"/>
      <c r="K2477" s="14"/>
      <c r="L2477" s="14"/>
      <c r="M2477" s="14"/>
      <c r="N2477" s="14"/>
      <c r="O2477" s="14"/>
      <c r="P2477" s="14"/>
      <c r="Q2477" s="14"/>
      <c r="R2477" s="14"/>
      <c r="S2477" s="14"/>
    </row>
    <row r="2478" spans="1:19">
      <c r="A2478" s="14"/>
      <c r="B2478" s="14"/>
      <c r="C2478" s="14"/>
      <c r="D2478" s="14"/>
      <c r="E2478" s="14"/>
      <c r="F2478" s="14"/>
      <c r="G2478" s="14"/>
      <c r="H2478" s="14"/>
      <c r="I2478" s="14"/>
      <c r="J2478" s="14"/>
      <c r="K2478" s="14"/>
      <c r="L2478" s="14"/>
      <c r="M2478" s="14"/>
      <c r="N2478" s="14"/>
      <c r="O2478" s="14"/>
      <c r="P2478" s="14"/>
      <c r="Q2478" s="14"/>
      <c r="R2478" s="14"/>
      <c r="S2478" s="14"/>
    </row>
    <row r="2479" spans="1:19">
      <c r="A2479" s="14"/>
      <c r="B2479" s="14"/>
      <c r="C2479" s="14"/>
      <c r="D2479" s="14"/>
      <c r="E2479" s="14"/>
      <c r="F2479" s="14"/>
      <c r="G2479" s="14"/>
      <c r="H2479" s="14"/>
      <c r="I2479" s="14"/>
      <c r="J2479" s="14"/>
      <c r="K2479" s="14"/>
      <c r="L2479" s="14"/>
      <c r="M2479" s="14"/>
      <c r="N2479" s="14"/>
      <c r="O2479" s="14"/>
      <c r="P2479" s="14"/>
      <c r="Q2479" s="14"/>
      <c r="R2479" s="14"/>
      <c r="S2479" s="14"/>
    </row>
    <row r="2480" spans="1:19">
      <c r="A2480" s="14"/>
      <c r="B2480" s="14"/>
      <c r="C2480" s="14"/>
      <c r="D2480" s="14"/>
      <c r="E2480" s="14"/>
      <c r="F2480" s="14"/>
      <c r="G2480" s="14"/>
      <c r="H2480" s="14"/>
      <c r="I2480" s="14"/>
      <c r="J2480" s="14"/>
      <c r="K2480" s="14"/>
      <c r="L2480" s="14"/>
      <c r="M2480" s="14"/>
      <c r="N2480" s="14"/>
      <c r="O2480" s="14"/>
      <c r="P2480" s="14"/>
      <c r="Q2480" s="14"/>
      <c r="R2480" s="14"/>
      <c r="S2480" s="14"/>
    </row>
    <row r="2481" spans="1:19">
      <c r="A2481" s="14"/>
      <c r="B2481" s="14"/>
      <c r="C2481" s="14"/>
      <c r="D2481" s="14"/>
      <c r="E2481" s="14"/>
      <c r="F2481" s="14"/>
      <c r="G2481" s="14"/>
      <c r="H2481" s="14"/>
      <c r="I2481" s="14"/>
      <c r="J2481" s="14"/>
      <c r="K2481" s="14"/>
      <c r="L2481" s="14"/>
      <c r="M2481" s="14"/>
      <c r="N2481" s="14"/>
      <c r="O2481" s="14"/>
      <c r="P2481" s="14"/>
      <c r="Q2481" s="14"/>
      <c r="R2481" s="14"/>
      <c r="S2481" s="14"/>
    </row>
    <row r="2482" spans="1:19">
      <c r="A2482" s="14"/>
      <c r="B2482" s="14"/>
      <c r="C2482" s="14"/>
      <c r="D2482" s="14"/>
      <c r="E2482" s="14"/>
      <c r="F2482" s="14"/>
      <c r="G2482" s="14"/>
      <c r="H2482" s="14"/>
      <c r="I2482" s="14"/>
      <c r="J2482" s="14"/>
      <c r="K2482" s="14"/>
      <c r="L2482" s="14"/>
      <c r="M2482" s="14"/>
      <c r="N2482" s="14"/>
      <c r="O2482" s="14"/>
      <c r="P2482" s="14"/>
      <c r="Q2482" s="14"/>
      <c r="R2482" s="14"/>
      <c r="S2482" s="14"/>
    </row>
    <row r="2483" spans="1:19">
      <c r="A2483" s="14"/>
      <c r="B2483" s="14"/>
      <c r="C2483" s="14"/>
      <c r="D2483" s="14"/>
      <c r="E2483" s="14"/>
      <c r="F2483" s="14"/>
      <c r="G2483" s="14"/>
      <c r="H2483" s="14"/>
      <c r="I2483" s="14"/>
      <c r="J2483" s="14"/>
      <c r="K2483" s="14"/>
      <c r="L2483" s="14"/>
      <c r="M2483" s="14"/>
      <c r="N2483" s="14"/>
      <c r="O2483" s="14"/>
      <c r="P2483" s="14"/>
      <c r="Q2483" s="14"/>
      <c r="R2483" s="14"/>
      <c r="S2483" s="14"/>
    </row>
    <row r="2484" spans="1:19">
      <c r="A2484" s="14"/>
      <c r="B2484" s="14"/>
      <c r="C2484" s="14"/>
      <c r="D2484" s="14"/>
      <c r="E2484" s="14"/>
      <c r="F2484" s="14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  <c r="Q2484" s="14"/>
      <c r="R2484" s="14"/>
      <c r="S2484" s="14"/>
    </row>
    <row r="2485" spans="1:19">
      <c r="A2485" s="14"/>
      <c r="B2485" s="14"/>
      <c r="C2485" s="14"/>
      <c r="D2485" s="14"/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14"/>
    </row>
    <row r="2486" spans="1:19">
      <c r="A2486" s="14"/>
      <c r="B2486" s="14"/>
      <c r="C2486" s="14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14"/>
    </row>
    <row r="2487" spans="1:19">
      <c r="A2487" s="14"/>
      <c r="B2487" s="14"/>
      <c r="C2487" s="14"/>
      <c r="D2487" s="14"/>
      <c r="E2487" s="14"/>
      <c r="F2487" s="14"/>
      <c r="G2487" s="14"/>
      <c r="H2487" s="14"/>
      <c r="I2487" s="14"/>
      <c r="J2487" s="14"/>
      <c r="K2487" s="14"/>
      <c r="L2487" s="14"/>
      <c r="M2487" s="14"/>
      <c r="N2487" s="14"/>
      <c r="O2487" s="14"/>
      <c r="P2487" s="14"/>
      <c r="Q2487" s="14"/>
      <c r="R2487" s="14"/>
      <c r="S2487" s="14"/>
    </row>
    <row r="2488" spans="1:19">
      <c r="A2488" s="14"/>
      <c r="B2488" s="14"/>
      <c r="C2488" s="14"/>
      <c r="D2488" s="14"/>
      <c r="E2488" s="14"/>
      <c r="F2488" s="14"/>
      <c r="G2488" s="14"/>
      <c r="H2488" s="14"/>
      <c r="I2488" s="14"/>
      <c r="J2488" s="14"/>
      <c r="K2488" s="14"/>
      <c r="L2488" s="14"/>
      <c r="M2488" s="14"/>
      <c r="N2488" s="14"/>
      <c r="O2488" s="14"/>
      <c r="P2488" s="14"/>
      <c r="Q2488" s="14"/>
      <c r="R2488" s="14"/>
      <c r="S2488" s="14"/>
    </row>
    <row r="2489" spans="1:19">
      <c r="A2489" s="14"/>
      <c r="B2489" s="14"/>
      <c r="C2489" s="14"/>
      <c r="D2489" s="14"/>
      <c r="E2489" s="14"/>
      <c r="F2489" s="14"/>
      <c r="G2489" s="14"/>
      <c r="H2489" s="14"/>
      <c r="I2489" s="14"/>
      <c r="J2489" s="14"/>
      <c r="K2489" s="14"/>
      <c r="L2489" s="14"/>
      <c r="M2489" s="14"/>
      <c r="N2489" s="14"/>
      <c r="O2489" s="14"/>
      <c r="P2489" s="14"/>
      <c r="Q2489" s="14"/>
      <c r="R2489" s="14"/>
      <c r="S2489" s="14"/>
    </row>
    <row r="2490" spans="1:19">
      <c r="A2490" s="14"/>
      <c r="B2490" s="14"/>
      <c r="C2490" s="14"/>
      <c r="D2490" s="14"/>
      <c r="E2490" s="14"/>
      <c r="F2490" s="14"/>
      <c r="G2490" s="14"/>
      <c r="H2490" s="14"/>
      <c r="I2490" s="14"/>
      <c r="J2490" s="14"/>
      <c r="K2490" s="14"/>
      <c r="L2490" s="14"/>
      <c r="M2490" s="14"/>
      <c r="N2490" s="14"/>
      <c r="O2490" s="14"/>
      <c r="P2490" s="14"/>
      <c r="Q2490" s="14"/>
      <c r="R2490" s="14"/>
      <c r="S2490" s="14"/>
    </row>
    <row r="2491" spans="1:19">
      <c r="A2491" s="14"/>
      <c r="B2491" s="14"/>
      <c r="C2491" s="14"/>
      <c r="D2491" s="14"/>
      <c r="E2491" s="14"/>
      <c r="F2491" s="14"/>
      <c r="G2491" s="14"/>
      <c r="H2491" s="14"/>
      <c r="I2491" s="14"/>
      <c r="J2491" s="14"/>
      <c r="K2491" s="14"/>
      <c r="L2491" s="14"/>
      <c r="M2491" s="14"/>
      <c r="N2491" s="14"/>
      <c r="O2491" s="14"/>
      <c r="P2491" s="14"/>
      <c r="Q2491" s="14"/>
      <c r="R2491" s="14"/>
      <c r="S2491" s="14"/>
    </row>
    <row r="2492" spans="1:19">
      <c r="A2492" s="14"/>
      <c r="B2492" s="14"/>
      <c r="C2492" s="14"/>
      <c r="D2492" s="14"/>
      <c r="E2492" s="14"/>
      <c r="F2492" s="14"/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  <c r="Q2492" s="14"/>
      <c r="R2492" s="14"/>
      <c r="S2492" s="14"/>
    </row>
    <row r="2493" spans="1:19">
      <c r="A2493" s="14"/>
      <c r="B2493" s="14"/>
      <c r="C2493" s="14"/>
      <c r="D2493" s="14"/>
      <c r="E2493" s="14"/>
      <c r="F2493" s="14"/>
      <c r="G2493" s="14"/>
      <c r="H2493" s="14"/>
      <c r="I2493" s="14"/>
      <c r="J2493" s="14"/>
      <c r="K2493" s="14"/>
      <c r="L2493" s="14"/>
      <c r="M2493" s="14"/>
      <c r="N2493" s="14"/>
      <c r="O2493" s="14"/>
      <c r="P2493" s="14"/>
      <c r="Q2493" s="14"/>
      <c r="R2493" s="14"/>
      <c r="S2493" s="14"/>
    </row>
    <row r="2494" spans="1:19">
      <c r="A2494" s="14"/>
      <c r="B2494" s="14"/>
      <c r="C2494" s="14"/>
      <c r="D2494" s="14"/>
      <c r="E2494" s="14"/>
      <c r="F2494" s="14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  <c r="Q2494" s="14"/>
      <c r="R2494" s="14"/>
      <c r="S2494" s="14"/>
    </row>
    <row r="2495" spans="1:19">
      <c r="A2495" s="14"/>
      <c r="B2495" s="14"/>
      <c r="C2495" s="14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4"/>
      <c r="R2495" s="14"/>
      <c r="S2495" s="14"/>
    </row>
    <row r="2496" spans="1:19">
      <c r="A2496" s="14"/>
      <c r="B2496" s="14"/>
      <c r="C2496" s="14"/>
      <c r="D2496" s="14"/>
      <c r="E2496" s="14"/>
      <c r="F2496" s="14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  <c r="Q2496" s="14"/>
      <c r="R2496" s="14"/>
      <c r="S2496" s="14"/>
    </row>
    <row r="2497" spans="1:19">
      <c r="A2497" s="14"/>
      <c r="B2497" s="14"/>
      <c r="C2497" s="14"/>
      <c r="D2497" s="14"/>
      <c r="E2497" s="14"/>
      <c r="F2497" s="14"/>
      <c r="G2497" s="14"/>
      <c r="H2497" s="14"/>
      <c r="I2497" s="14"/>
      <c r="J2497" s="14"/>
      <c r="K2497" s="14"/>
      <c r="L2497" s="14"/>
      <c r="M2497" s="14"/>
      <c r="N2497" s="14"/>
      <c r="O2497" s="14"/>
      <c r="P2497" s="14"/>
      <c r="Q2497" s="14"/>
      <c r="R2497" s="14"/>
      <c r="S2497" s="14"/>
    </row>
    <row r="2498" spans="1:19">
      <c r="A2498" s="14"/>
      <c r="B2498" s="14"/>
      <c r="C2498" s="14"/>
      <c r="D2498" s="14"/>
      <c r="E2498" s="14"/>
      <c r="F2498" s="14"/>
      <c r="G2498" s="14"/>
      <c r="H2498" s="14"/>
      <c r="I2498" s="14"/>
      <c r="J2498" s="14"/>
      <c r="K2498" s="14"/>
      <c r="L2498" s="14"/>
      <c r="M2498" s="14"/>
      <c r="N2498" s="14"/>
      <c r="O2498" s="14"/>
      <c r="P2498" s="14"/>
      <c r="Q2498" s="14"/>
      <c r="R2498" s="14"/>
      <c r="S2498" s="14"/>
    </row>
    <row r="2499" spans="1:19">
      <c r="A2499" s="14"/>
      <c r="B2499" s="14"/>
      <c r="C2499" s="14"/>
      <c r="D2499" s="14"/>
      <c r="E2499" s="14"/>
      <c r="F2499" s="14"/>
      <c r="G2499" s="14"/>
      <c r="H2499" s="14"/>
      <c r="I2499" s="14"/>
      <c r="J2499" s="14"/>
      <c r="K2499" s="14"/>
      <c r="L2499" s="14"/>
      <c r="M2499" s="14"/>
      <c r="N2499" s="14"/>
      <c r="O2499" s="14"/>
      <c r="P2499" s="14"/>
      <c r="Q2499" s="14"/>
      <c r="R2499" s="14"/>
      <c r="S2499" s="14"/>
    </row>
    <row r="2500" spans="1:19">
      <c r="A2500" s="14"/>
      <c r="B2500" s="14"/>
      <c r="C2500" s="14"/>
      <c r="D2500" s="14"/>
      <c r="E2500" s="14"/>
      <c r="F2500" s="14"/>
      <c r="G2500" s="14"/>
      <c r="H2500" s="14"/>
      <c r="I2500" s="14"/>
      <c r="J2500" s="14"/>
      <c r="K2500" s="14"/>
      <c r="L2500" s="14"/>
      <c r="M2500" s="14"/>
      <c r="N2500" s="14"/>
      <c r="O2500" s="14"/>
      <c r="P2500" s="14"/>
      <c r="Q2500" s="14"/>
      <c r="R2500" s="14"/>
      <c r="S2500" s="14"/>
    </row>
    <row r="2501" spans="1:19">
      <c r="A2501" s="14"/>
      <c r="B2501" s="14"/>
      <c r="C2501" s="14"/>
      <c r="D2501" s="14"/>
      <c r="E2501" s="14"/>
      <c r="F2501" s="14"/>
      <c r="G2501" s="14"/>
      <c r="H2501" s="14"/>
      <c r="I2501" s="14"/>
      <c r="J2501" s="14"/>
      <c r="K2501" s="14"/>
      <c r="L2501" s="14"/>
      <c r="M2501" s="14"/>
      <c r="N2501" s="14"/>
      <c r="O2501" s="14"/>
      <c r="P2501" s="14"/>
      <c r="Q2501" s="14"/>
      <c r="R2501" s="14"/>
      <c r="S2501" s="14"/>
    </row>
    <row r="2502" spans="1:19">
      <c r="A2502" s="14"/>
      <c r="B2502" s="14"/>
      <c r="C2502" s="14"/>
      <c r="D2502" s="14"/>
      <c r="E2502" s="14"/>
      <c r="F2502" s="14"/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4"/>
      <c r="R2502" s="14"/>
      <c r="S2502" s="14"/>
    </row>
    <row r="2503" spans="1:19">
      <c r="A2503" s="14"/>
      <c r="B2503" s="14"/>
      <c r="C2503" s="14"/>
      <c r="D2503" s="14"/>
      <c r="E2503" s="14"/>
      <c r="F2503" s="14"/>
      <c r="G2503" s="14"/>
      <c r="H2503" s="14"/>
      <c r="I2503" s="14"/>
      <c r="J2503" s="14"/>
      <c r="K2503" s="14"/>
      <c r="L2503" s="14"/>
      <c r="M2503" s="14"/>
      <c r="N2503" s="14"/>
      <c r="O2503" s="14"/>
      <c r="P2503" s="14"/>
      <c r="Q2503" s="14"/>
      <c r="R2503" s="14"/>
      <c r="S2503" s="14"/>
    </row>
    <row r="2504" spans="1:19">
      <c r="A2504" s="14"/>
      <c r="B2504" s="14"/>
      <c r="C2504" s="14"/>
      <c r="D2504" s="14"/>
      <c r="E2504" s="14"/>
      <c r="F2504" s="14"/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  <c r="Q2504" s="14"/>
      <c r="R2504" s="14"/>
      <c r="S2504" s="14"/>
    </row>
    <row r="2505" spans="1:19">
      <c r="A2505" s="14"/>
      <c r="B2505" s="14"/>
      <c r="C2505" s="14"/>
      <c r="D2505" s="14"/>
      <c r="E2505" s="14"/>
      <c r="F2505" s="14"/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  <c r="Q2505" s="14"/>
      <c r="R2505" s="14"/>
      <c r="S2505" s="14"/>
    </row>
    <row r="2506" spans="1:19">
      <c r="A2506" s="14"/>
      <c r="B2506" s="14"/>
      <c r="C2506" s="14"/>
      <c r="D2506" s="14"/>
      <c r="E2506" s="14"/>
      <c r="F2506" s="14"/>
      <c r="G2506" s="14"/>
      <c r="H2506" s="14"/>
      <c r="I2506" s="14"/>
      <c r="J2506" s="14"/>
      <c r="K2506" s="14"/>
      <c r="L2506" s="14"/>
      <c r="M2506" s="14"/>
      <c r="N2506" s="14"/>
      <c r="O2506" s="14"/>
      <c r="P2506" s="14"/>
      <c r="Q2506" s="14"/>
      <c r="R2506" s="14"/>
      <c r="S2506" s="14"/>
    </row>
    <row r="2507" spans="1:19">
      <c r="A2507" s="14"/>
      <c r="B2507" s="14"/>
      <c r="C2507" s="14"/>
      <c r="D2507" s="14"/>
      <c r="E2507" s="14"/>
      <c r="F2507" s="14"/>
      <c r="G2507" s="14"/>
      <c r="H2507" s="14"/>
      <c r="I2507" s="14"/>
      <c r="J2507" s="14"/>
      <c r="K2507" s="14"/>
      <c r="L2507" s="14"/>
      <c r="M2507" s="14"/>
      <c r="N2507" s="14"/>
      <c r="O2507" s="14"/>
      <c r="P2507" s="14"/>
      <c r="Q2507" s="14"/>
      <c r="R2507" s="14"/>
      <c r="S2507" s="14"/>
    </row>
    <row r="2508" spans="1:19">
      <c r="A2508" s="14"/>
      <c r="B2508" s="14"/>
      <c r="C2508" s="14"/>
      <c r="D2508" s="14"/>
      <c r="E2508" s="14"/>
      <c r="F2508" s="14"/>
      <c r="G2508" s="14"/>
      <c r="H2508" s="14"/>
      <c r="I2508" s="14"/>
      <c r="J2508" s="14"/>
      <c r="K2508" s="14"/>
      <c r="L2508" s="14"/>
      <c r="M2508" s="14"/>
      <c r="N2508" s="14"/>
      <c r="O2508" s="14"/>
      <c r="P2508" s="14"/>
      <c r="Q2508" s="14"/>
      <c r="R2508" s="14"/>
      <c r="S2508" s="14"/>
    </row>
    <row r="2509" spans="1:19">
      <c r="A2509" s="14"/>
      <c r="B2509" s="14"/>
      <c r="C2509" s="14"/>
      <c r="D2509" s="14"/>
      <c r="E2509" s="14"/>
      <c r="F2509" s="14"/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  <c r="Q2509" s="14"/>
      <c r="R2509" s="14"/>
      <c r="S2509" s="14"/>
    </row>
    <row r="2510" spans="1:19">
      <c r="A2510" s="14"/>
      <c r="B2510" s="14"/>
      <c r="C2510" s="14"/>
      <c r="D2510" s="14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4"/>
      <c r="R2510" s="14"/>
      <c r="S2510" s="14"/>
    </row>
    <row r="2511" spans="1:19">
      <c r="A2511" s="14"/>
      <c r="B2511" s="14"/>
      <c r="C2511" s="14"/>
      <c r="D2511" s="14"/>
      <c r="E2511" s="14"/>
      <c r="F2511" s="14"/>
      <c r="G2511" s="14"/>
      <c r="H2511" s="14"/>
      <c r="I2511" s="14"/>
      <c r="J2511" s="14"/>
      <c r="K2511" s="14"/>
      <c r="L2511" s="14"/>
      <c r="M2511" s="14"/>
      <c r="N2511" s="14"/>
      <c r="O2511" s="14"/>
      <c r="P2511" s="14"/>
      <c r="Q2511" s="14"/>
      <c r="R2511" s="14"/>
      <c r="S2511" s="14"/>
    </row>
    <row r="2512" spans="1:19">
      <c r="A2512" s="14"/>
      <c r="B2512" s="14"/>
      <c r="C2512" s="14"/>
      <c r="D2512" s="14"/>
      <c r="E2512" s="14"/>
      <c r="F2512" s="14"/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  <c r="Q2512" s="14"/>
      <c r="R2512" s="14"/>
      <c r="S2512" s="14"/>
    </row>
    <row r="2513" spans="1:19">
      <c r="A2513" s="14"/>
      <c r="B2513" s="14"/>
      <c r="C2513" s="14"/>
      <c r="D2513" s="14"/>
      <c r="E2513" s="14"/>
      <c r="F2513" s="14"/>
      <c r="G2513" s="14"/>
      <c r="H2513" s="14"/>
      <c r="I2513" s="14"/>
      <c r="J2513" s="14"/>
      <c r="K2513" s="14"/>
      <c r="L2513" s="14"/>
      <c r="M2513" s="14"/>
      <c r="N2513" s="14"/>
      <c r="O2513" s="14"/>
      <c r="P2513" s="14"/>
      <c r="Q2513" s="14"/>
      <c r="R2513" s="14"/>
      <c r="S2513" s="14"/>
    </row>
    <row r="2514" spans="1:19">
      <c r="A2514" s="14"/>
      <c r="B2514" s="14"/>
      <c r="C2514" s="14"/>
      <c r="D2514" s="14"/>
      <c r="E2514" s="14"/>
      <c r="F2514" s="14"/>
      <c r="G2514" s="14"/>
      <c r="H2514" s="14"/>
      <c r="I2514" s="14"/>
      <c r="J2514" s="14"/>
      <c r="K2514" s="14"/>
      <c r="L2514" s="14"/>
      <c r="M2514" s="14"/>
      <c r="N2514" s="14"/>
      <c r="O2514" s="14"/>
      <c r="P2514" s="14"/>
      <c r="Q2514" s="14"/>
      <c r="R2514" s="14"/>
      <c r="S2514" s="14"/>
    </row>
    <row r="2515" spans="1:19">
      <c r="A2515" s="14"/>
      <c r="B2515" s="14"/>
      <c r="C2515" s="14"/>
      <c r="D2515" s="14"/>
      <c r="E2515" s="14"/>
      <c r="F2515" s="14"/>
      <c r="G2515" s="14"/>
      <c r="H2515" s="14"/>
      <c r="I2515" s="14"/>
      <c r="J2515" s="14"/>
      <c r="K2515" s="14"/>
      <c r="L2515" s="14"/>
      <c r="M2515" s="14"/>
      <c r="N2515" s="14"/>
      <c r="O2515" s="14"/>
      <c r="P2515" s="14"/>
      <c r="Q2515" s="14"/>
      <c r="R2515" s="14"/>
      <c r="S2515" s="14"/>
    </row>
    <row r="2516" spans="1:19">
      <c r="A2516" s="14"/>
      <c r="B2516" s="14"/>
      <c r="C2516" s="14"/>
      <c r="D2516" s="14"/>
      <c r="E2516" s="14"/>
      <c r="F2516" s="14"/>
      <c r="G2516" s="14"/>
      <c r="H2516" s="14"/>
      <c r="I2516" s="14"/>
      <c r="J2516" s="14"/>
      <c r="K2516" s="14"/>
      <c r="L2516" s="14"/>
      <c r="M2516" s="14"/>
      <c r="N2516" s="14"/>
      <c r="O2516" s="14"/>
      <c r="P2516" s="14"/>
      <c r="Q2516" s="14"/>
      <c r="R2516" s="14"/>
      <c r="S2516" s="14"/>
    </row>
    <row r="2517" spans="1:19">
      <c r="A2517" s="14"/>
      <c r="B2517" s="14"/>
      <c r="C2517" s="14"/>
      <c r="D2517" s="14"/>
      <c r="E2517" s="14"/>
      <c r="F2517" s="14"/>
      <c r="G2517" s="14"/>
      <c r="H2517" s="14"/>
      <c r="I2517" s="14"/>
      <c r="J2517" s="14"/>
      <c r="K2517" s="14"/>
      <c r="L2517" s="14"/>
      <c r="M2517" s="14"/>
      <c r="N2517" s="14"/>
      <c r="O2517" s="14"/>
      <c r="P2517" s="14"/>
      <c r="Q2517" s="14"/>
      <c r="R2517" s="14"/>
      <c r="S2517" s="14"/>
    </row>
    <row r="2518" spans="1:19">
      <c r="A2518" s="14"/>
      <c r="B2518" s="14"/>
      <c r="C2518" s="14"/>
      <c r="D2518" s="14"/>
      <c r="E2518" s="14"/>
      <c r="F2518" s="14"/>
      <c r="G2518" s="14"/>
      <c r="H2518" s="14"/>
      <c r="I2518" s="14"/>
      <c r="J2518" s="14"/>
      <c r="K2518" s="14"/>
      <c r="L2518" s="14"/>
      <c r="M2518" s="14"/>
      <c r="N2518" s="14"/>
      <c r="O2518" s="14"/>
      <c r="P2518" s="14"/>
      <c r="Q2518" s="14"/>
      <c r="R2518" s="14"/>
      <c r="S2518" s="14"/>
    </row>
    <row r="2519" spans="1:19">
      <c r="A2519" s="14"/>
      <c r="B2519" s="14"/>
      <c r="C2519" s="14"/>
      <c r="D2519" s="14"/>
      <c r="E2519" s="14"/>
      <c r="F2519" s="14"/>
      <c r="G2519" s="14"/>
      <c r="H2519" s="14"/>
      <c r="I2519" s="14"/>
      <c r="J2519" s="14"/>
      <c r="K2519" s="14"/>
      <c r="L2519" s="14"/>
      <c r="M2519" s="14"/>
      <c r="N2519" s="14"/>
      <c r="O2519" s="14"/>
      <c r="P2519" s="14"/>
      <c r="Q2519" s="14"/>
      <c r="R2519" s="14"/>
      <c r="S2519" s="14"/>
    </row>
    <row r="2520" spans="1:19">
      <c r="A2520" s="14"/>
      <c r="B2520" s="14"/>
      <c r="C2520" s="14"/>
      <c r="D2520" s="14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  <c r="O2520" s="14"/>
      <c r="P2520" s="14"/>
      <c r="Q2520" s="14"/>
      <c r="R2520" s="14"/>
      <c r="S2520" s="14"/>
    </row>
    <row r="2521" spans="1:19">
      <c r="A2521" s="14"/>
      <c r="B2521" s="14"/>
      <c r="C2521" s="14"/>
      <c r="D2521" s="14"/>
      <c r="E2521" s="14"/>
      <c r="F2521" s="14"/>
      <c r="G2521" s="14"/>
      <c r="H2521" s="14"/>
      <c r="I2521" s="14"/>
      <c r="J2521" s="14"/>
      <c r="K2521" s="14"/>
      <c r="L2521" s="14"/>
      <c r="M2521" s="14"/>
      <c r="N2521" s="14"/>
      <c r="O2521" s="14"/>
      <c r="P2521" s="14"/>
      <c r="Q2521" s="14"/>
      <c r="R2521" s="14"/>
      <c r="S2521" s="14"/>
    </row>
    <row r="2522" spans="1:19">
      <c r="A2522" s="14"/>
      <c r="B2522" s="14"/>
      <c r="C2522" s="14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  <c r="Q2522" s="14"/>
      <c r="R2522" s="14"/>
      <c r="S2522" s="14"/>
    </row>
    <row r="2523" spans="1:19">
      <c r="A2523" s="14"/>
      <c r="B2523" s="14"/>
      <c r="C2523" s="14"/>
      <c r="D2523" s="14"/>
      <c r="E2523" s="14"/>
      <c r="F2523" s="14"/>
      <c r="G2523" s="14"/>
      <c r="H2523" s="14"/>
      <c r="I2523" s="14"/>
      <c r="J2523" s="14"/>
      <c r="K2523" s="14"/>
      <c r="L2523" s="14"/>
      <c r="M2523" s="14"/>
      <c r="N2523" s="14"/>
      <c r="O2523" s="14"/>
      <c r="P2523" s="14"/>
      <c r="Q2523" s="14"/>
      <c r="R2523" s="14"/>
      <c r="S2523" s="14"/>
    </row>
    <row r="2524" spans="1:19">
      <c r="A2524" s="14"/>
      <c r="B2524" s="14"/>
      <c r="C2524" s="14"/>
      <c r="D2524" s="14"/>
      <c r="E2524" s="14"/>
      <c r="F2524" s="14"/>
      <c r="G2524" s="14"/>
      <c r="H2524" s="14"/>
      <c r="I2524" s="14"/>
      <c r="J2524" s="14"/>
      <c r="K2524" s="14"/>
      <c r="L2524" s="14"/>
      <c r="M2524" s="14"/>
      <c r="N2524" s="14"/>
      <c r="O2524" s="14"/>
      <c r="P2524" s="14"/>
      <c r="Q2524" s="14"/>
      <c r="R2524" s="14"/>
      <c r="S2524" s="14"/>
    </row>
    <row r="2525" spans="1:19">
      <c r="A2525" s="14"/>
      <c r="B2525" s="14"/>
      <c r="C2525" s="14"/>
      <c r="D2525" s="14"/>
      <c r="E2525" s="14"/>
      <c r="F2525" s="14"/>
      <c r="G2525" s="14"/>
      <c r="H2525" s="14"/>
      <c r="I2525" s="14"/>
      <c r="J2525" s="14"/>
      <c r="K2525" s="14"/>
      <c r="L2525" s="14"/>
      <c r="M2525" s="14"/>
      <c r="N2525" s="14"/>
      <c r="O2525" s="14"/>
      <c r="P2525" s="14"/>
      <c r="Q2525" s="14"/>
      <c r="R2525" s="14"/>
      <c r="S2525" s="14"/>
    </row>
    <row r="2526" spans="1:19">
      <c r="A2526" s="14"/>
      <c r="B2526" s="14"/>
      <c r="C2526" s="14"/>
      <c r="D2526" s="14"/>
      <c r="E2526" s="14"/>
      <c r="F2526" s="14"/>
      <c r="G2526" s="14"/>
      <c r="H2526" s="14"/>
      <c r="I2526" s="14"/>
      <c r="J2526" s="14"/>
      <c r="K2526" s="14"/>
      <c r="L2526" s="14"/>
      <c r="M2526" s="14"/>
      <c r="N2526" s="14"/>
      <c r="O2526" s="14"/>
      <c r="P2526" s="14"/>
      <c r="Q2526" s="14"/>
      <c r="R2526" s="14"/>
      <c r="S2526" s="14"/>
    </row>
    <row r="2527" spans="1:19">
      <c r="A2527" s="14"/>
      <c r="B2527" s="14"/>
      <c r="C2527" s="14"/>
      <c r="D2527" s="14"/>
      <c r="E2527" s="14"/>
      <c r="F2527" s="14"/>
      <c r="G2527" s="14"/>
      <c r="H2527" s="14"/>
      <c r="I2527" s="14"/>
      <c r="J2527" s="14"/>
      <c r="K2527" s="14"/>
      <c r="L2527" s="14"/>
      <c r="M2527" s="14"/>
      <c r="N2527" s="14"/>
      <c r="O2527" s="14"/>
      <c r="P2527" s="14"/>
      <c r="Q2527" s="14"/>
      <c r="R2527" s="14"/>
      <c r="S2527" s="14"/>
    </row>
    <row r="2528" spans="1:19">
      <c r="A2528" s="14"/>
      <c r="B2528" s="14"/>
      <c r="C2528" s="14"/>
      <c r="D2528" s="14"/>
      <c r="E2528" s="14"/>
      <c r="F2528" s="14"/>
      <c r="G2528" s="14"/>
      <c r="H2528" s="14"/>
      <c r="I2528" s="14"/>
      <c r="J2528" s="14"/>
      <c r="K2528" s="14"/>
      <c r="L2528" s="14"/>
      <c r="M2528" s="14"/>
      <c r="N2528" s="14"/>
      <c r="O2528" s="14"/>
      <c r="P2528" s="14"/>
      <c r="Q2528" s="14"/>
      <c r="R2528" s="14"/>
      <c r="S2528" s="14"/>
    </row>
    <row r="2529" spans="1:19">
      <c r="A2529" s="14"/>
      <c r="B2529" s="14"/>
      <c r="C2529" s="14"/>
      <c r="D2529" s="14"/>
      <c r="E2529" s="14"/>
      <c r="F2529" s="14"/>
      <c r="G2529" s="14"/>
      <c r="H2529" s="14"/>
      <c r="I2529" s="14"/>
      <c r="J2529" s="14"/>
      <c r="K2529" s="14"/>
      <c r="L2529" s="14"/>
      <c r="M2529" s="14"/>
      <c r="N2529" s="14"/>
      <c r="O2529" s="14"/>
      <c r="P2529" s="14"/>
      <c r="Q2529" s="14"/>
      <c r="R2529" s="14"/>
      <c r="S2529" s="14"/>
    </row>
    <row r="2530" spans="1:19">
      <c r="A2530" s="14"/>
      <c r="B2530" s="14"/>
      <c r="C2530" s="14"/>
      <c r="D2530" s="14"/>
      <c r="E2530" s="14"/>
      <c r="F2530" s="14"/>
      <c r="G2530" s="14"/>
      <c r="H2530" s="14"/>
      <c r="I2530" s="14"/>
      <c r="J2530" s="14"/>
      <c r="K2530" s="14"/>
      <c r="L2530" s="14"/>
      <c r="M2530" s="14"/>
      <c r="N2530" s="14"/>
      <c r="O2530" s="14"/>
      <c r="P2530" s="14"/>
      <c r="Q2530" s="14"/>
      <c r="R2530" s="14"/>
      <c r="S2530" s="14"/>
    </row>
    <row r="2531" spans="1:19">
      <c r="A2531" s="14"/>
      <c r="B2531" s="14"/>
      <c r="C2531" s="14"/>
      <c r="D2531" s="14"/>
      <c r="E2531" s="14"/>
      <c r="F2531" s="14"/>
      <c r="G2531" s="14"/>
      <c r="H2531" s="14"/>
      <c r="I2531" s="14"/>
      <c r="J2531" s="14"/>
      <c r="K2531" s="14"/>
      <c r="L2531" s="14"/>
      <c r="M2531" s="14"/>
      <c r="N2531" s="14"/>
      <c r="O2531" s="14"/>
      <c r="P2531" s="14"/>
      <c r="Q2531" s="14"/>
      <c r="R2531" s="14"/>
      <c r="S2531" s="14"/>
    </row>
    <row r="2532" spans="1:19">
      <c r="A2532" s="14"/>
      <c r="B2532" s="14"/>
      <c r="C2532" s="14"/>
      <c r="D2532" s="14"/>
      <c r="E2532" s="14"/>
      <c r="F2532" s="14"/>
      <c r="G2532" s="14"/>
      <c r="H2532" s="14"/>
      <c r="I2532" s="14"/>
      <c r="J2532" s="14"/>
      <c r="K2532" s="14"/>
      <c r="L2532" s="14"/>
      <c r="M2532" s="14"/>
      <c r="N2532" s="14"/>
      <c r="O2532" s="14"/>
      <c r="P2532" s="14"/>
      <c r="Q2532" s="14"/>
      <c r="R2532" s="14"/>
      <c r="S2532" s="14"/>
    </row>
    <row r="2533" spans="1:19">
      <c r="A2533" s="14"/>
      <c r="B2533" s="14"/>
      <c r="C2533" s="14"/>
      <c r="D2533" s="14"/>
      <c r="E2533" s="14"/>
      <c r="F2533" s="14"/>
      <c r="G2533" s="14"/>
      <c r="H2533" s="14"/>
      <c r="I2533" s="14"/>
      <c r="J2533" s="14"/>
      <c r="K2533" s="14"/>
      <c r="L2533" s="14"/>
      <c r="M2533" s="14"/>
      <c r="N2533" s="14"/>
      <c r="O2533" s="14"/>
      <c r="P2533" s="14"/>
      <c r="Q2533" s="14"/>
      <c r="R2533" s="14"/>
      <c r="S2533" s="14"/>
    </row>
    <row r="2534" spans="1:19">
      <c r="A2534" s="14"/>
      <c r="B2534" s="14"/>
      <c r="C2534" s="14"/>
      <c r="D2534" s="14"/>
      <c r="E2534" s="14"/>
      <c r="F2534" s="14"/>
      <c r="G2534" s="14"/>
      <c r="H2534" s="14"/>
      <c r="I2534" s="14"/>
      <c r="J2534" s="14"/>
      <c r="K2534" s="14"/>
      <c r="L2534" s="14"/>
      <c r="M2534" s="14"/>
      <c r="N2534" s="14"/>
      <c r="O2534" s="14"/>
      <c r="P2534" s="14"/>
      <c r="Q2534" s="14"/>
      <c r="R2534" s="14"/>
      <c r="S2534" s="14"/>
    </row>
    <row r="2535" spans="1:19">
      <c r="A2535" s="14"/>
      <c r="B2535" s="14"/>
      <c r="C2535" s="14"/>
      <c r="D2535" s="14"/>
      <c r="E2535" s="14"/>
      <c r="F2535" s="14"/>
      <c r="G2535" s="14"/>
      <c r="H2535" s="14"/>
      <c r="I2535" s="14"/>
      <c r="J2535" s="14"/>
      <c r="K2535" s="14"/>
      <c r="L2535" s="14"/>
      <c r="M2535" s="14"/>
      <c r="N2535" s="14"/>
      <c r="O2535" s="14"/>
      <c r="P2535" s="14"/>
      <c r="Q2535" s="14"/>
      <c r="R2535" s="14"/>
      <c r="S2535" s="14"/>
    </row>
    <row r="2536" spans="1:19">
      <c r="A2536" s="14"/>
      <c r="B2536" s="14"/>
      <c r="C2536" s="14"/>
      <c r="D2536" s="14"/>
      <c r="E2536" s="14"/>
      <c r="F2536" s="14"/>
      <c r="G2536" s="14"/>
      <c r="H2536" s="14"/>
      <c r="I2536" s="14"/>
      <c r="J2536" s="14"/>
      <c r="K2536" s="14"/>
      <c r="L2536" s="14"/>
      <c r="M2536" s="14"/>
      <c r="N2536" s="14"/>
      <c r="O2536" s="14"/>
      <c r="P2536" s="14"/>
      <c r="Q2536" s="14"/>
      <c r="R2536" s="14"/>
      <c r="S2536" s="14"/>
    </row>
    <row r="2537" spans="1:19">
      <c r="A2537" s="14"/>
      <c r="B2537" s="14"/>
      <c r="C2537" s="14"/>
      <c r="D2537" s="14"/>
      <c r="E2537" s="14"/>
      <c r="F2537" s="14"/>
      <c r="G2537" s="14"/>
      <c r="H2537" s="14"/>
      <c r="I2537" s="14"/>
      <c r="J2537" s="14"/>
      <c r="K2537" s="14"/>
      <c r="L2537" s="14"/>
      <c r="M2537" s="14"/>
      <c r="N2537" s="14"/>
      <c r="O2537" s="14"/>
      <c r="P2537" s="14"/>
      <c r="Q2537" s="14"/>
      <c r="R2537" s="14"/>
      <c r="S2537" s="14"/>
    </row>
    <row r="2538" spans="1:19">
      <c r="A2538" s="14"/>
      <c r="B2538" s="14"/>
      <c r="C2538" s="14"/>
      <c r="D2538" s="14"/>
      <c r="E2538" s="14"/>
      <c r="F2538" s="14"/>
      <c r="G2538" s="14"/>
      <c r="H2538" s="14"/>
      <c r="I2538" s="14"/>
      <c r="J2538" s="14"/>
      <c r="K2538" s="14"/>
      <c r="L2538" s="14"/>
      <c r="M2538" s="14"/>
      <c r="N2538" s="14"/>
      <c r="O2538" s="14"/>
      <c r="P2538" s="14"/>
      <c r="Q2538" s="14"/>
      <c r="R2538" s="14"/>
      <c r="S2538" s="14"/>
    </row>
    <row r="2539" spans="1:19">
      <c r="A2539" s="14"/>
      <c r="B2539" s="14"/>
      <c r="C2539" s="14"/>
      <c r="D2539" s="14"/>
      <c r="E2539" s="14"/>
      <c r="F2539" s="14"/>
      <c r="G2539" s="14"/>
      <c r="H2539" s="14"/>
      <c r="I2539" s="14"/>
      <c r="J2539" s="14"/>
      <c r="K2539" s="14"/>
      <c r="L2539" s="14"/>
      <c r="M2539" s="14"/>
      <c r="N2539" s="14"/>
      <c r="O2539" s="14"/>
      <c r="P2539" s="14"/>
      <c r="Q2539" s="14"/>
      <c r="R2539" s="14"/>
      <c r="S2539" s="14"/>
    </row>
    <row r="2540" spans="1:19">
      <c r="A2540" s="14"/>
      <c r="B2540" s="14"/>
      <c r="C2540" s="14"/>
      <c r="D2540" s="14"/>
      <c r="E2540" s="14"/>
      <c r="F2540" s="14"/>
      <c r="G2540" s="14"/>
      <c r="H2540" s="14"/>
      <c r="I2540" s="14"/>
      <c r="J2540" s="14"/>
      <c r="K2540" s="14"/>
      <c r="L2540" s="14"/>
      <c r="M2540" s="14"/>
      <c r="N2540" s="14"/>
      <c r="O2540" s="14"/>
      <c r="P2540" s="14"/>
      <c r="Q2540" s="14"/>
      <c r="R2540" s="14"/>
      <c r="S2540" s="14"/>
    </row>
    <row r="2541" spans="1:19">
      <c r="A2541" s="14"/>
      <c r="B2541" s="14"/>
      <c r="C2541" s="14"/>
      <c r="D2541" s="14"/>
      <c r="E2541" s="14"/>
      <c r="F2541" s="14"/>
      <c r="G2541" s="14"/>
      <c r="H2541" s="14"/>
      <c r="I2541" s="14"/>
      <c r="J2541" s="14"/>
      <c r="K2541" s="14"/>
      <c r="L2541" s="14"/>
      <c r="M2541" s="14"/>
      <c r="N2541" s="14"/>
      <c r="O2541" s="14"/>
      <c r="P2541" s="14"/>
      <c r="Q2541" s="14"/>
      <c r="R2541" s="14"/>
      <c r="S2541" s="14"/>
    </row>
    <row r="2542" spans="1:19">
      <c r="A2542" s="14"/>
      <c r="B2542" s="14"/>
      <c r="C2542" s="14"/>
      <c r="D2542" s="14"/>
      <c r="E2542" s="14"/>
      <c r="F2542" s="14"/>
      <c r="G2542" s="14"/>
      <c r="H2542" s="14"/>
      <c r="I2542" s="14"/>
      <c r="J2542" s="14"/>
      <c r="K2542" s="14"/>
      <c r="L2542" s="14"/>
      <c r="M2542" s="14"/>
      <c r="N2542" s="14"/>
      <c r="O2542" s="14"/>
      <c r="P2542" s="14"/>
      <c r="Q2542" s="14"/>
      <c r="R2542" s="14"/>
      <c r="S2542" s="14"/>
    </row>
    <row r="2543" spans="1:19">
      <c r="A2543" s="14"/>
      <c r="B2543" s="14"/>
      <c r="C2543" s="14"/>
      <c r="D2543" s="14"/>
      <c r="E2543" s="14"/>
      <c r="F2543" s="14"/>
      <c r="G2543" s="14"/>
      <c r="H2543" s="14"/>
      <c r="I2543" s="14"/>
      <c r="J2543" s="14"/>
      <c r="K2543" s="14"/>
      <c r="L2543" s="14"/>
      <c r="M2543" s="14"/>
      <c r="N2543" s="14"/>
      <c r="O2543" s="14"/>
      <c r="P2543" s="14"/>
      <c r="Q2543" s="14"/>
      <c r="R2543" s="14"/>
      <c r="S2543" s="14"/>
    </row>
    <row r="2544" spans="1:19">
      <c r="A2544" s="14"/>
      <c r="B2544" s="14"/>
      <c r="C2544" s="14"/>
      <c r="D2544" s="14"/>
      <c r="E2544" s="14"/>
      <c r="F2544" s="14"/>
      <c r="G2544" s="14"/>
      <c r="H2544" s="14"/>
      <c r="I2544" s="14"/>
      <c r="J2544" s="14"/>
      <c r="K2544" s="14"/>
      <c r="L2544" s="14"/>
      <c r="M2544" s="14"/>
      <c r="N2544" s="14"/>
      <c r="O2544" s="14"/>
      <c r="P2544" s="14"/>
      <c r="Q2544" s="14"/>
      <c r="R2544" s="14"/>
      <c r="S2544" s="14"/>
    </row>
    <row r="2545" spans="1:19">
      <c r="A2545" s="14"/>
      <c r="B2545" s="14"/>
      <c r="C2545" s="14"/>
      <c r="D2545" s="14"/>
      <c r="E2545" s="14"/>
      <c r="F2545" s="14"/>
      <c r="G2545" s="14"/>
      <c r="H2545" s="14"/>
      <c r="I2545" s="14"/>
      <c r="J2545" s="14"/>
      <c r="K2545" s="14"/>
      <c r="L2545" s="14"/>
      <c r="M2545" s="14"/>
      <c r="N2545" s="14"/>
      <c r="O2545" s="14"/>
      <c r="P2545" s="14"/>
      <c r="Q2545" s="14"/>
      <c r="R2545" s="14"/>
      <c r="S2545" s="14"/>
    </row>
    <row r="2546" spans="1:19">
      <c r="A2546" s="14"/>
      <c r="B2546" s="14"/>
      <c r="C2546" s="14"/>
      <c r="D2546" s="14"/>
      <c r="E2546" s="14"/>
      <c r="F2546" s="14"/>
      <c r="G2546" s="14"/>
      <c r="H2546" s="14"/>
      <c r="I2546" s="14"/>
      <c r="J2546" s="14"/>
      <c r="K2546" s="14"/>
      <c r="L2546" s="14"/>
      <c r="M2546" s="14"/>
      <c r="N2546" s="14"/>
      <c r="O2546" s="14"/>
      <c r="P2546" s="14"/>
      <c r="Q2546" s="14"/>
      <c r="R2546" s="14"/>
      <c r="S2546" s="14"/>
    </row>
    <row r="2547" spans="1:19">
      <c r="A2547" s="14"/>
      <c r="B2547" s="14"/>
      <c r="C2547" s="14"/>
      <c r="D2547" s="14"/>
      <c r="E2547" s="14"/>
      <c r="F2547" s="14"/>
      <c r="G2547" s="14"/>
      <c r="H2547" s="14"/>
      <c r="I2547" s="14"/>
      <c r="J2547" s="14"/>
      <c r="K2547" s="14"/>
      <c r="L2547" s="14"/>
      <c r="M2547" s="14"/>
      <c r="N2547" s="14"/>
      <c r="O2547" s="14"/>
      <c r="P2547" s="14"/>
      <c r="Q2547" s="14"/>
      <c r="R2547" s="14"/>
      <c r="S2547" s="14"/>
    </row>
    <row r="2548" spans="1:19">
      <c r="A2548" s="14"/>
      <c r="B2548" s="14"/>
      <c r="C2548" s="14"/>
      <c r="D2548" s="14"/>
      <c r="E2548" s="14"/>
      <c r="F2548" s="14"/>
      <c r="G2548" s="14"/>
      <c r="H2548" s="14"/>
      <c r="I2548" s="14"/>
      <c r="J2548" s="14"/>
      <c r="K2548" s="14"/>
      <c r="L2548" s="14"/>
      <c r="M2548" s="14"/>
      <c r="N2548" s="14"/>
      <c r="O2548" s="14"/>
      <c r="P2548" s="14"/>
      <c r="Q2548" s="14"/>
      <c r="R2548" s="14"/>
      <c r="S2548" s="14"/>
    </row>
    <row r="2549" spans="1:19">
      <c r="A2549" s="14"/>
      <c r="B2549" s="14"/>
      <c r="C2549" s="14"/>
      <c r="D2549" s="14"/>
      <c r="E2549" s="14"/>
      <c r="F2549" s="14"/>
      <c r="G2549" s="14"/>
      <c r="H2549" s="14"/>
      <c r="I2549" s="14"/>
      <c r="J2549" s="14"/>
      <c r="K2549" s="14"/>
      <c r="L2549" s="14"/>
      <c r="M2549" s="14"/>
      <c r="N2549" s="14"/>
      <c r="O2549" s="14"/>
      <c r="P2549" s="14"/>
      <c r="Q2549" s="14"/>
      <c r="R2549" s="14"/>
      <c r="S2549" s="14"/>
    </row>
    <row r="2550" spans="1:19">
      <c r="A2550" s="14"/>
      <c r="B2550" s="14"/>
      <c r="C2550" s="14"/>
      <c r="D2550" s="14"/>
      <c r="E2550" s="14"/>
      <c r="F2550" s="14"/>
      <c r="G2550" s="14"/>
      <c r="H2550" s="14"/>
      <c r="I2550" s="14"/>
      <c r="J2550" s="14"/>
      <c r="K2550" s="14"/>
      <c r="L2550" s="14"/>
      <c r="M2550" s="14"/>
      <c r="N2550" s="14"/>
      <c r="O2550" s="14"/>
      <c r="P2550" s="14"/>
      <c r="Q2550" s="14"/>
      <c r="R2550" s="14"/>
      <c r="S2550" s="14"/>
    </row>
    <row r="2551" spans="1:19">
      <c r="A2551" s="14"/>
      <c r="B2551" s="14"/>
      <c r="C2551" s="14"/>
      <c r="D2551" s="14"/>
      <c r="E2551" s="14"/>
      <c r="F2551" s="14"/>
      <c r="G2551" s="14"/>
      <c r="H2551" s="14"/>
      <c r="I2551" s="14"/>
      <c r="J2551" s="14"/>
      <c r="K2551" s="14"/>
      <c r="L2551" s="14"/>
      <c r="M2551" s="14"/>
      <c r="N2551" s="14"/>
      <c r="O2551" s="14"/>
      <c r="P2551" s="14"/>
      <c r="Q2551" s="14"/>
      <c r="R2551" s="14"/>
      <c r="S2551" s="14"/>
    </row>
    <row r="2552" spans="1:19">
      <c r="A2552" s="14"/>
      <c r="B2552" s="14"/>
      <c r="C2552" s="14"/>
      <c r="D2552" s="14"/>
      <c r="E2552" s="14"/>
      <c r="F2552" s="14"/>
      <c r="G2552" s="14"/>
      <c r="H2552" s="14"/>
      <c r="I2552" s="14"/>
      <c r="J2552" s="14"/>
      <c r="K2552" s="14"/>
      <c r="L2552" s="14"/>
      <c r="M2552" s="14"/>
      <c r="N2552" s="14"/>
      <c r="O2552" s="14"/>
      <c r="P2552" s="14"/>
      <c r="Q2552" s="14"/>
      <c r="R2552" s="14"/>
      <c r="S2552" s="14"/>
    </row>
    <row r="2553" spans="1:19">
      <c r="A2553" s="14"/>
      <c r="B2553" s="14"/>
      <c r="C2553" s="14"/>
      <c r="D2553" s="14"/>
      <c r="E2553" s="14"/>
      <c r="F2553" s="14"/>
      <c r="G2553" s="14"/>
      <c r="H2553" s="14"/>
      <c r="I2553" s="14"/>
      <c r="J2553" s="14"/>
      <c r="K2553" s="14"/>
      <c r="L2553" s="14"/>
      <c r="M2553" s="14"/>
      <c r="N2553" s="14"/>
      <c r="O2553" s="14"/>
      <c r="P2553" s="14"/>
      <c r="Q2553" s="14"/>
      <c r="R2553" s="14"/>
      <c r="S2553" s="14"/>
    </row>
    <row r="2554" spans="1:19">
      <c r="A2554" s="14"/>
      <c r="B2554" s="14"/>
      <c r="C2554" s="14"/>
      <c r="D2554" s="14"/>
      <c r="E2554" s="14"/>
      <c r="F2554" s="14"/>
      <c r="G2554" s="14"/>
      <c r="H2554" s="14"/>
      <c r="I2554" s="14"/>
      <c r="J2554" s="14"/>
      <c r="K2554" s="14"/>
      <c r="L2554" s="14"/>
      <c r="M2554" s="14"/>
      <c r="N2554" s="14"/>
      <c r="O2554" s="14"/>
      <c r="P2554" s="14"/>
      <c r="Q2554" s="14"/>
      <c r="R2554" s="14"/>
      <c r="S2554" s="14"/>
    </row>
    <row r="2555" spans="1:19">
      <c r="A2555" s="14"/>
      <c r="B2555" s="14"/>
      <c r="C2555" s="14"/>
      <c r="D2555" s="14"/>
      <c r="E2555" s="14"/>
      <c r="F2555" s="14"/>
      <c r="G2555" s="14"/>
      <c r="H2555" s="14"/>
      <c r="I2555" s="14"/>
      <c r="J2555" s="14"/>
      <c r="K2555" s="14"/>
      <c r="L2555" s="14"/>
      <c r="M2555" s="14"/>
      <c r="N2555" s="14"/>
      <c r="O2555" s="14"/>
      <c r="P2555" s="14"/>
      <c r="Q2555" s="14"/>
      <c r="R2555" s="14"/>
      <c r="S2555" s="14"/>
    </row>
    <row r="2556" spans="1:19">
      <c r="A2556" s="14"/>
      <c r="B2556" s="14"/>
      <c r="C2556" s="14"/>
      <c r="D2556" s="14"/>
      <c r="E2556" s="14"/>
      <c r="F2556" s="14"/>
      <c r="G2556" s="14"/>
      <c r="H2556" s="14"/>
      <c r="I2556" s="14"/>
      <c r="J2556" s="14"/>
      <c r="K2556" s="14"/>
      <c r="L2556" s="14"/>
      <c r="M2556" s="14"/>
      <c r="N2556" s="14"/>
      <c r="O2556" s="14"/>
      <c r="P2556" s="14"/>
      <c r="Q2556" s="14"/>
      <c r="R2556" s="14"/>
      <c r="S2556" s="14"/>
    </row>
    <row r="2557" spans="1:19">
      <c r="A2557" s="14"/>
      <c r="B2557" s="14"/>
      <c r="C2557" s="14"/>
      <c r="D2557" s="14"/>
      <c r="E2557" s="14"/>
      <c r="F2557" s="14"/>
      <c r="G2557" s="14"/>
      <c r="H2557" s="14"/>
      <c r="I2557" s="14"/>
      <c r="J2557" s="14"/>
      <c r="K2557" s="14"/>
      <c r="L2557" s="14"/>
      <c r="M2557" s="14"/>
      <c r="N2557" s="14"/>
      <c r="O2557" s="14"/>
      <c r="P2557" s="14"/>
      <c r="Q2557" s="14"/>
      <c r="R2557" s="14"/>
      <c r="S2557" s="14"/>
    </row>
    <row r="2558" spans="1:19">
      <c r="A2558" s="14"/>
      <c r="B2558" s="14"/>
      <c r="C2558" s="14"/>
      <c r="D2558" s="14"/>
      <c r="E2558" s="14"/>
      <c r="F2558" s="14"/>
      <c r="G2558" s="14"/>
      <c r="H2558" s="14"/>
      <c r="I2558" s="14"/>
      <c r="J2558" s="14"/>
      <c r="K2558" s="14"/>
      <c r="L2558" s="14"/>
      <c r="M2558" s="14"/>
      <c r="N2558" s="14"/>
      <c r="O2558" s="14"/>
      <c r="P2558" s="14"/>
      <c r="Q2558" s="14"/>
      <c r="R2558" s="14"/>
      <c r="S2558" s="14"/>
    </row>
    <row r="2559" spans="1:19">
      <c r="A2559" s="14"/>
      <c r="B2559" s="14"/>
      <c r="C2559" s="14"/>
      <c r="D2559" s="14"/>
      <c r="E2559" s="14"/>
      <c r="F2559" s="14"/>
      <c r="G2559" s="14"/>
      <c r="H2559" s="14"/>
      <c r="I2559" s="14"/>
      <c r="J2559" s="14"/>
      <c r="K2559" s="14"/>
      <c r="L2559" s="14"/>
      <c r="M2559" s="14"/>
      <c r="N2559" s="14"/>
      <c r="O2559" s="14"/>
      <c r="P2559" s="14"/>
      <c r="Q2559" s="14"/>
      <c r="R2559" s="14"/>
      <c r="S2559" s="14"/>
    </row>
    <row r="2560" spans="1:19">
      <c r="A2560" s="14"/>
      <c r="B2560" s="14"/>
      <c r="C2560" s="14"/>
      <c r="D2560" s="14"/>
      <c r="E2560" s="14"/>
      <c r="F2560" s="14"/>
      <c r="G2560" s="14"/>
      <c r="H2560" s="14"/>
      <c r="I2560" s="14"/>
      <c r="J2560" s="14"/>
      <c r="K2560" s="14"/>
      <c r="L2560" s="14"/>
      <c r="M2560" s="14"/>
      <c r="N2560" s="14"/>
      <c r="O2560" s="14"/>
      <c r="P2560" s="14"/>
      <c r="Q2560" s="14"/>
      <c r="R2560" s="14"/>
      <c r="S2560" s="14"/>
    </row>
    <row r="2561" spans="1:19">
      <c r="A2561" s="14"/>
      <c r="B2561" s="14"/>
      <c r="C2561" s="14"/>
      <c r="D2561" s="14"/>
      <c r="E2561" s="14"/>
      <c r="F2561" s="14"/>
      <c r="G2561" s="14"/>
      <c r="H2561" s="14"/>
      <c r="I2561" s="14"/>
      <c r="J2561" s="14"/>
      <c r="K2561" s="14"/>
      <c r="L2561" s="14"/>
      <c r="M2561" s="14"/>
      <c r="N2561" s="14"/>
      <c r="O2561" s="14"/>
      <c r="P2561" s="14"/>
      <c r="Q2561" s="14"/>
      <c r="R2561" s="14"/>
      <c r="S2561" s="14"/>
    </row>
    <row r="2562" spans="1:19">
      <c r="A2562" s="14"/>
      <c r="B2562" s="14"/>
      <c r="C2562" s="14"/>
      <c r="D2562" s="14"/>
      <c r="E2562" s="14"/>
      <c r="F2562" s="14"/>
      <c r="G2562" s="14"/>
      <c r="H2562" s="14"/>
      <c r="I2562" s="14"/>
      <c r="J2562" s="14"/>
      <c r="K2562" s="14"/>
      <c r="L2562" s="14"/>
      <c r="M2562" s="14"/>
      <c r="N2562" s="14"/>
      <c r="O2562" s="14"/>
      <c r="P2562" s="14"/>
      <c r="Q2562" s="14"/>
      <c r="R2562" s="14"/>
      <c r="S2562" s="14"/>
    </row>
    <row r="2563" spans="1:19">
      <c r="A2563" s="14"/>
      <c r="B2563" s="14"/>
      <c r="C2563" s="14"/>
      <c r="D2563" s="14"/>
      <c r="E2563" s="14"/>
      <c r="F2563" s="14"/>
      <c r="G2563" s="14"/>
      <c r="H2563" s="14"/>
      <c r="I2563" s="14"/>
      <c r="J2563" s="14"/>
      <c r="K2563" s="14"/>
      <c r="L2563" s="14"/>
      <c r="M2563" s="14"/>
      <c r="N2563" s="14"/>
      <c r="O2563" s="14"/>
      <c r="P2563" s="14"/>
      <c r="Q2563" s="14"/>
      <c r="R2563" s="14"/>
      <c r="S2563" s="14"/>
    </row>
    <row r="2564" spans="1:19">
      <c r="A2564" s="14"/>
      <c r="B2564" s="14"/>
      <c r="C2564" s="14"/>
      <c r="D2564" s="14"/>
      <c r="E2564" s="14"/>
      <c r="F2564" s="14"/>
      <c r="G2564" s="14"/>
      <c r="H2564" s="14"/>
      <c r="I2564" s="14"/>
      <c r="J2564" s="14"/>
      <c r="K2564" s="14"/>
      <c r="L2564" s="14"/>
      <c r="M2564" s="14"/>
      <c r="N2564" s="14"/>
      <c r="O2564" s="14"/>
      <c r="P2564" s="14"/>
      <c r="Q2564" s="14"/>
      <c r="R2564" s="14"/>
      <c r="S2564" s="14"/>
    </row>
    <row r="2565" spans="1:19">
      <c r="A2565" s="14"/>
      <c r="B2565" s="14"/>
      <c r="C2565" s="14"/>
      <c r="D2565" s="14"/>
      <c r="E2565" s="14"/>
      <c r="F2565" s="14"/>
      <c r="G2565" s="14"/>
      <c r="H2565" s="14"/>
      <c r="I2565" s="14"/>
      <c r="J2565" s="14"/>
      <c r="K2565" s="14"/>
      <c r="L2565" s="14"/>
      <c r="M2565" s="14"/>
      <c r="N2565" s="14"/>
      <c r="O2565" s="14"/>
      <c r="P2565" s="14"/>
      <c r="Q2565" s="14"/>
      <c r="R2565" s="14"/>
      <c r="S2565" s="14"/>
    </row>
    <row r="2566" spans="1:19">
      <c r="A2566" s="14"/>
      <c r="B2566" s="14"/>
      <c r="C2566" s="14"/>
      <c r="D2566" s="14"/>
      <c r="E2566" s="14"/>
      <c r="F2566" s="14"/>
      <c r="G2566" s="14"/>
      <c r="H2566" s="14"/>
      <c r="I2566" s="14"/>
      <c r="J2566" s="14"/>
      <c r="K2566" s="14"/>
      <c r="L2566" s="14"/>
      <c r="M2566" s="14"/>
      <c r="N2566" s="14"/>
      <c r="O2566" s="14"/>
      <c r="P2566" s="14"/>
      <c r="Q2566" s="14"/>
      <c r="R2566" s="14"/>
      <c r="S2566" s="14"/>
    </row>
    <row r="2567" spans="1:19">
      <c r="A2567" s="14"/>
      <c r="B2567" s="14"/>
      <c r="C2567" s="14"/>
      <c r="D2567" s="14"/>
      <c r="E2567" s="14"/>
      <c r="F2567" s="14"/>
      <c r="G2567" s="14"/>
      <c r="H2567" s="14"/>
      <c r="I2567" s="14"/>
      <c r="J2567" s="14"/>
      <c r="K2567" s="14"/>
      <c r="L2567" s="14"/>
      <c r="M2567" s="14"/>
      <c r="N2567" s="14"/>
      <c r="O2567" s="14"/>
      <c r="P2567" s="14"/>
      <c r="Q2567" s="14"/>
      <c r="R2567" s="14"/>
      <c r="S2567" s="14"/>
    </row>
    <row r="2568" spans="1:19">
      <c r="A2568" s="14"/>
      <c r="B2568" s="14"/>
      <c r="C2568" s="14"/>
      <c r="D2568" s="14"/>
      <c r="E2568" s="14"/>
      <c r="F2568" s="14"/>
      <c r="G2568" s="14"/>
      <c r="H2568" s="14"/>
      <c r="I2568" s="14"/>
      <c r="J2568" s="14"/>
      <c r="K2568" s="14"/>
      <c r="L2568" s="14"/>
      <c r="M2568" s="14"/>
      <c r="N2568" s="14"/>
      <c r="O2568" s="14"/>
      <c r="P2568" s="14"/>
      <c r="Q2568" s="14"/>
      <c r="R2568" s="14"/>
      <c r="S2568" s="14"/>
    </row>
    <row r="2569" spans="1:19">
      <c r="A2569" s="14"/>
      <c r="B2569" s="14"/>
      <c r="C2569" s="14"/>
      <c r="D2569" s="14"/>
      <c r="E2569" s="14"/>
      <c r="F2569" s="14"/>
      <c r="G2569" s="14"/>
      <c r="H2569" s="14"/>
      <c r="I2569" s="14"/>
      <c r="J2569" s="14"/>
      <c r="K2569" s="14"/>
      <c r="L2569" s="14"/>
      <c r="M2569" s="14"/>
      <c r="N2569" s="14"/>
      <c r="O2569" s="14"/>
      <c r="P2569" s="14"/>
      <c r="Q2569" s="14"/>
      <c r="R2569" s="14"/>
      <c r="S2569" s="14"/>
    </row>
    <row r="2570" spans="1:19">
      <c r="A2570" s="14"/>
      <c r="B2570" s="14"/>
      <c r="C2570" s="14"/>
      <c r="D2570" s="14"/>
      <c r="E2570" s="14"/>
      <c r="F2570" s="14"/>
      <c r="G2570" s="14"/>
      <c r="H2570" s="14"/>
      <c r="I2570" s="14"/>
      <c r="J2570" s="14"/>
      <c r="K2570" s="14"/>
      <c r="L2570" s="14"/>
      <c r="M2570" s="14"/>
      <c r="N2570" s="14"/>
      <c r="O2570" s="14"/>
      <c r="P2570" s="14"/>
      <c r="Q2570" s="14"/>
      <c r="R2570" s="14"/>
      <c r="S2570" s="14"/>
    </row>
    <row r="2571" spans="1:19">
      <c r="A2571" s="14"/>
      <c r="B2571" s="14"/>
      <c r="C2571" s="14"/>
      <c r="D2571" s="14"/>
      <c r="E2571" s="14"/>
      <c r="F2571" s="14"/>
      <c r="G2571" s="14"/>
      <c r="H2571" s="14"/>
      <c r="I2571" s="14"/>
      <c r="J2571" s="14"/>
      <c r="K2571" s="14"/>
      <c r="L2571" s="14"/>
      <c r="M2571" s="14"/>
      <c r="N2571" s="14"/>
      <c r="O2571" s="14"/>
      <c r="P2571" s="14"/>
      <c r="Q2571" s="14"/>
      <c r="R2571" s="14"/>
      <c r="S2571" s="14"/>
    </row>
    <row r="2572" spans="1:19">
      <c r="A2572" s="14"/>
      <c r="B2572" s="14"/>
      <c r="C2572" s="14"/>
      <c r="D2572" s="14"/>
      <c r="E2572" s="14"/>
      <c r="F2572" s="14"/>
      <c r="G2572" s="14"/>
      <c r="H2572" s="14"/>
      <c r="I2572" s="14"/>
      <c r="J2572" s="14"/>
      <c r="K2572" s="14"/>
      <c r="L2572" s="14"/>
      <c r="M2572" s="14"/>
      <c r="N2572" s="14"/>
      <c r="O2572" s="14"/>
      <c r="P2572" s="14"/>
      <c r="Q2572" s="14"/>
      <c r="R2572" s="14"/>
      <c r="S2572" s="14"/>
    </row>
    <row r="2573" spans="1:19">
      <c r="A2573" s="14"/>
      <c r="B2573" s="14"/>
      <c r="C2573" s="14"/>
      <c r="D2573" s="14"/>
      <c r="E2573" s="14"/>
      <c r="F2573" s="14"/>
      <c r="G2573" s="14"/>
      <c r="H2573" s="14"/>
      <c r="I2573" s="14"/>
      <c r="J2573" s="14"/>
      <c r="K2573" s="14"/>
      <c r="L2573" s="14"/>
      <c r="M2573" s="14"/>
      <c r="N2573" s="14"/>
      <c r="O2573" s="14"/>
      <c r="P2573" s="14"/>
      <c r="Q2573" s="14"/>
      <c r="R2573" s="14"/>
      <c r="S2573" s="14"/>
    </row>
    <row r="2574" spans="1:19">
      <c r="A2574" s="14"/>
      <c r="B2574" s="14"/>
      <c r="C2574" s="14"/>
      <c r="D2574" s="14"/>
      <c r="E2574" s="14"/>
      <c r="F2574" s="14"/>
      <c r="G2574" s="14"/>
      <c r="H2574" s="14"/>
      <c r="I2574" s="14"/>
      <c r="J2574" s="14"/>
      <c r="K2574" s="14"/>
      <c r="L2574" s="14"/>
      <c r="M2574" s="14"/>
      <c r="N2574" s="14"/>
      <c r="O2574" s="14"/>
      <c r="P2574" s="14"/>
      <c r="Q2574" s="14"/>
      <c r="R2574" s="14"/>
      <c r="S2574" s="14"/>
    </row>
    <row r="2575" spans="1:19">
      <c r="A2575" s="14"/>
      <c r="B2575" s="14"/>
      <c r="C2575" s="14"/>
      <c r="D2575" s="14"/>
      <c r="E2575" s="14"/>
      <c r="F2575" s="14"/>
      <c r="G2575" s="14"/>
      <c r="H2575" s="14"/>
      <c r="I2575" s="14"/>
      <c r="J2575" s="14"/>
      <c r="K2575" s="14"/>
      <c r="L2575" s="14"/>
      <c r="M2575" s="14"/>
      <c r="N2575" s="14"/>
      <c r="O2575" s="14"/>
      <c r="P2575" s="14"/>
      <c r="Q2575" s="14"/>
      <c r="R2575" s="14"/>
      <c r="S2575" s="14"/>
    </row>
    <row r="2576" spans="1:19">
      <c r="A2576" s="14"/>
      <c r="B2576" s="14"/>
      <c r="C2576" s="14"/>
      <c r="D2576" s="14"/>
      <c r="E2576" s="14"/>
      <c r="F2576" s="14"/>
      <c r="G2576" s="14"/>
      <c r="H2576" s="14"/>
      <c r="I2576" s="14"/>
      <c r="J2576" s="14"/>
      <c r="K2576" s="14"/>
      <c r="L2576" s="14"/>
      <c r="M2576" s="14"/>
      <c r="N2576" s="14"/>
      <c r="O2576" s="14"/>
      <c r="P2576" s="14"/>
      <c r="Q2576" s="14"/>
      <c r="R2576" s="14"/>
      <c r="S2576" s="14"/>
    </row>
    <row r="2577" spans="1:19">
      <c r="A2577" s="14"/>
      <c r="B2577" s="14"/>
      <c r="C2577" s="14"/>
      <c r="D2577" s="14"/>
      <c r="E2577" s="14"/>
      <c r="F2577" s="14"/>
      <c r="G2577" s="14"/>
      <c r="H2577" s="14"/>
      <c r="I2577" s="14"/>
      <c r="J2577" s="14"/>
      <c r="K2577" s="14"/>
      <c r="L2577" s="14"/>
      <c r="M2577" s="14"/>
      <c r="N2577" s="14"/>
      <c r="O2577" s="14"/>
      <c r="P2577" s="14"/>
      <c r="Q2577" s="14"/>
      <c r="R2577" s="14"/>
      <c r="S2577" s="14"/>
    </row>
    <row r="2578" spans="1:19">
      <c r="A2578" s="14"/>
      <c r="B2578" s="14"/>
      <c r="C2578" s="14"/>
      <c r="D2578" s="14"/>
      <c r="E2578" s="14"/>
      <c r="F2578" s="14"/>
      <c r="G2578" s="14"/>
      <c r="H2578" s="14"/>
      <c r="I2578" s="14"/>
      <c r="J2578" s="14"/>
      <c r="K2578" s="14"/>
      <c r="L2578" s="14"/>
      <c r="M2578" s="14"/>
      <c r="N2578" s="14"/>
      <c r="O2578" s="14"/>
      <c r="P2578" s="14"/>
      <c r="Q2578" s="14"/>
      <c r="R2578" s="14"/>
      <c r="S2578" s="14"/>
    </row>
    <row r="2579" spans="1:19">
      <c r="A2579" s="14"/>
      <c r="B2579" s="14"/>
      <c r="C2579" s="14"/>
      <c r="D2579" s="14"/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  <c r="Q2579" s="14"/>
      <c r="R2579" s="14"/>
      <c r="S2579" s="14"/>
    </row>
    <row r="2580" spans="1:19">
      <c r="A2580" s="14"/>
      <c r="B2580" s="14"/>
      <c r="C2580" s="14"/>
      <c r="D2580" s="14"/>
      <c r="E2580" s="14"/>
      <c r="F2580" s="14"/>
      <c r="G2580" s="14"/>
      <c r="H2580" s="14"/>
      <c r="I2580" s="14"/>
      <c r="J2580" s="14"/>
      <c r="K2580" s="14"/>
      <c r="L2580" s="14"/>
      <c r="M2580" s="14"/>
      <c r="N2580" s="14"/>
      <c r="O2580" s="14"/>
      <c r="P2580" s="14"/>
      <c r="Q2580" s="14"/>
      <c r="R2580" s="14"/>
      <c r="S2580" s="14"/>
    </row>
    <row r="2581" spans="1:19">
      <c r="A2581" s="14"/>
      <c r="B2581" s="14"/>
      <c r="C2581" s="14"/>
      <c r="D2581" s="14"/>
      <c r="E2581" s="14"/>
      <c r="F2581" s="14"/>
      <c r="G2581" s="14"/>
      <c r="H2581" s="14"/>
      <c r="I2581" s="14"/>
      <c r="J2581" s="14"/>
      <c r="K2581" s="14"/>
      <c r="L2581" s="14"/>
      <c r="M2581" s="14"/>
      <c r="N2581" s="14"/>
      <c r="O2581" s="14"/>
      <c r="P2581" s="14"/>
      <c r="Q2581" s="14"/>
      <c r="R2581" s="14"/>
      <c r="S2581" s="14"/>
    </row>
    <row r="2582" spans="1:19">
      <c r="A2582" s="14"/>
      <c r="B2582" s="14"/>
      <c r="C2582" s="14"/>
      <c r="D2582" s="14"/>
      <c r="E2582" s="14"/>
      <c r="F2582" s="14"/>
      <c r="G2582" s="14"/>
      <c r="H2582" s="14"/>
      <c r="I2582" s="14"/>
      <c r="J2582" s="14"/>
      <c r="K2582" s="14"/>
      <c r="L2582" s="14"/>
      <c r="M2582" s="14"/>
      <c r="N2582" s="14"/>
      <c r="O2582" s="14"/>
      <c r="P2582" s="14"/>
      <c r="Q2582" s="14"/>
      <c r="R2582" s="14"/>
      <c r="S2582" s="14"/>
    </row>
    <row r="2583" spans="1:19">
      <c r="A2583" s="14"/>
      <c r="B2583" s="14"/>
      <c r="C2583" s="14"/>
      <c r="D2583" s="14"/>
      <c r="E2583" s="14"/>
      <c r="F2583" s="14"/>
      <c r="G2583" s="14"/>
      <c r="H2583" s="14"/>
      <c r="I2583" s="14"/>
      <c r="J2583" s="14"/>
      <c r="K2583" s="14"/>
      <c r="L2583" s="14"/>
      <c r="M2583" s="14"/>
      <c r="N2583" s="14"/>
      <c r="O2583" s="14"/>
      <c r="P2583" s="14"/>
      <c r="Q2583" s="14"/>
      <c r="R2583" s="14"/>
      <c r="S2583" s="14"/>
    </row>
    <row r="2584" spans="1:19">
      <c r="A2584" s="14"/>
      <c r="B2584" s="14"/>
      <c r="C2584" s="14"/>
      <c r="D2584" s="14"/>
      <c r="E2584" s="14"/>
      <c r="F2584" s="14"/>
      <c r="G2584" s="14"/>
      <c r="H2584" s="14"/>
      <c r="I2584" s="14"/>
      <c r="J2584" s="14"/>
      <c r="K2584" s="14"/>
      <c r="L2584" s="14"/>
      <c r="M2584" s="14"/>
      <c r="N2584" s="14"/>
      <c r="O2584" s="14"/>
      <c r="P2584" s="14"/>
      <c r="Q2584" s="14"/>
      <c r="R2584" s="14"/>
      <c r="S2584" s="14"/>
    </row>
    <row r="2585" spans="1:19">
      <c r="A2585" s="14"/>
      <c r="B2585" s="14"/>
      <c r="C2585" s="14"/>
      <c r="D2585" s="14"/>
      <c r="E2585" s="14"/>
      <c r="F2585" s="14"/>
      <c r="G2585" s="14"/>
      <c r="H2585" s="14"/>
      <c r="I2585" s="14"/>
      <c r="J2585" s="14"/>
      <c r="K2585" s="14"/>
      <c r="L2585" s="14"/>
      <c r="M2585" s="14"/>
      <c r="N2585" s="14"/>
      <c r="O2585" s="14"/>
      <c r="P2585" s="14"/>
      <c r="Q2585" s="14"/>
      <c r="R2585" s="14"/>
      <c r="S2585" s="14"/>
    </row>
    <row r="2586" spans="1:19">
      <c r="A2586" s="14"/>
      <c r="B2586" s="14"/>
      <c r="C2586" s="14"/>
      <c r="D2586" s="14"/>
      <c r="E2586" s="14"/>
      <c r="F2586" s="14"/>
      <c r="G2586" s="14"/>
      <c r="H2586" s="14"/>
      <c r="I2586" s="14"/>
      <c r="J2586" s="14"/>
      <c r="K2586" s="14"/>
      <c r="L2586" s="14"/>
      <c r="M2586" s="14"/>
      <c r="N2586" s="14"/>
      <c r="O2586" s="14"/>
      <c r="P2586" s="14"/>
      <c r="Q2586" s="14"/>
      <c r="R2586" s="14"/>
      <c r="S2586" s="14"/>
    </row>
    <row r="2587" spans="1:19">
      <c r="A2587" s="14"/>
      <c r="B2587" s="14"/>
      <c r="C2587" s="14"/>
      <c r="D2587" s="14"/>
      <c r="E2587" s="14"/>
      <c r="F2587" s="14"/>
      <c r="G2587" s="14"/>
      <c r="H2587" s="14"/>
      <c r="I2587" s="14"/>
      <c r="J2587" s="14"/>
      <c r="K2587" s="14"/>
      <c r="L2587" s="14"/>
      <c r="M2587" s="14"/>
      <c r="N2587" s="14"/>
      <c r="O2587" s="14"/>
      <c r="P2587" s="14"/>
      <c r="Q2587" s="14"/>
      <c r="R2587" s="14"/>
      <c r="S2587" s="14"/>
    </row>
    <row r="2588" spans="1:19">
      <c r="A2588" s="14"/>
      <c r="B2588" s="14"/>
      <c r="C2588" s="14"/>
      <c r="D2588" s="14"/>
      <c r="E2588" s="14"/>
      <c r="F2588" s="14"/>
      <c r="G2588" s="14"/>
      <c r="H2588" s="14"/>
      <c r="I2588" s="14"/>
      <c r="J2588" s="14"/>
      <c r="K2588" s="14"/>
      <c r="L2588" s="14"/>
      <c r="M2588" s="14"/>
      <c r="N2588" s="14"/>
      <c r="O2588" s="14"/>
      <c r="P2588" s="14"/>
      <c r="Q2588" s="14"/>
      <c r="R2588" s="14"/>
      <c r="S2588" s="14"/>
    </row>
    <row r="2589" spans="1:19">
      <c r="A2589" s="14"/>
      <c r="B2589" s="14"/>
      <c r="C2589" s="14"/>
      <c r="D2589" s="14"/>
      <c r="E2589" s="14"/>
      <c r="F2589" s="14"/>
      <c r="G2589" s="14"/>
      <c r="H2589" s="14"/>
      <c r="I2589" s="14"/>
      <c r="J2589" s="14"/>
      <c r="K2589" s="14"/>
      <c r="L2589" s="14"/>
      <c r="M2589" s="14"/>
      <c r="N2589" s="14"/>
      <c r="O2589" s="14"/>
      <c r="P2589" s="14"/>
      <c r="Q2589" s="14"/>
      <c r="R2589" s="14"/>
      <c r="S2589" s="14"/>
    </row>
    <row r="2590" spans="1:19">
      <c r="A2590" s="14"/>
      <c r="B2590" s="14"/>
      <c r="C2590" s="14"/>
      <c r="D2590" s="14"/>
      <c r="E2590" s="14"/>
      <c r="F2590" s="14"/>
      <c r="G2590" s="14"/>
      <c r="H2590" s="14"/>
      <c r="I2590" s="14"/>
      <c r="J2590" s="14"/>
      <c r="K2590" s="14"/>
      <c r="L2590" s="14"/>
      <c r="M2590" s="14"/>
      <c r="N2590" s="14"/>
      <c r="O2590" s="14"/>
      <c r="P2590" s="14"/>
      <c r="Q2590" s="14"/>
      <c r="R2590" s="14"/>
      <c r="S2590" s="14"/>
    </row>
    <row r="2591" spans="1:19">
      <c r="A2591" s="14"/>
      <c r="B2591" s="14"/>
      <c r="C2591" s="14"/>
      <c r="D2591" s="14"/>
      <c r="E2591" s="14"/>
      <c r="F2591" s="14"/>
      <c r="G2591" s="14"/>
      <c r="H2591" s="14"/>
      <c r="I2591" s="14"/>
      <c r="J2591" s="14"/>
      <c r="K2591" s="14"/>
      <c r="L2591" s="14"/>
      <c r="M2591" s="14"/>
      <c r="N2591" s="14"/>
      <c r="O2591" s="14"/>
      <c r="P2591" s="14"/>
      <c r="Q2591" s="14"/>
      <c r="R2591" s="14"/>
      <c r="S2591" s="14"/>
    </row>
    <row r="2592" spans="1:19">
      <c r="A2592" s="14"/>
      <c r="B2592" s="14"/>
      <c r="C2592" s="14"/>
      <c r="D2592" s="14"/>
      <c r="E2592" s="14"/>
      <c r="F2592" s="14"/>
      <c r="G2592" s="14"/>
      <c r="H2592" s="14"/>
      <c r="I2592" s="14"/>
      <c r="J2592" s="14"/>
      <c r="K2592" s="14"/>
      <c r="L2592" s="14"/>
      <c r="M2592" s="14"/>
      <c r="N2592" s="14"/>
      <c r="O2592" s="14"/>
      <c r="P2592" s="14"/>
      <c r="Q2592" s="14"/>
      <c r="R2592" s="14"/>
      <c r="S2592" s="14"/>
    </row>
    <row r="2593" spans="1:19">
      <c r="A2593" s="14"/>
      <c r="B2593" s="14"/>
      <c r="C2593" s="14"/>
      <c r="D2593" s="14"/>
      <c r="E2593" s="14"/>
      <c r="F2593" s="14"/>
      <c r="G2593" s="14"/>
      <c r="H2593" s="14"/>
      <c r="I2593" s="14"/>
      <c r="J2593" s="14"/>
      <c r="K2593" s="14"/>
      <c r="L2593" s="14"/>
      <c r="M2593" s="14"/>
      <c r="N2593" s="14"/>
      <c r="O2593" s="14"/>
      <c r="P2593" s="14"/>
      <c r="Q2593" s="14"/>
      <c r="R2593" s="14"/>
      <c r="S2593" s="14"/>
    </row>
    <row r="2594" spans="1:19">
      <c r="A2594" s="14"/>
      <c r="B2594" s="14"/>
      <c r="C2594" s="14"/>
      <c r="D2594" s="14"/>
      <c r="E2594" s="14"/>
      <c r="F2594" s="14"/>
      <c r="G2594" s="14"/>
      <c r="H2594" s="14"/>
      <c r="I2594" s="14"/>
      <c r="J2594" s="14"/>
      <c r="K2594" s="14"/>
      <c r="L2594" s="14"/>
      <c r="M2594" s="14"/>
      <c r="N2594" s="14"/>
      <c r="O2594" s="14"/>
      <c r="P2594" s="14"/>
      <c r="Q2594" s="14"/>
      <c r="R2594" s="14"/>
      <c r="S2594" s="14"/>
    </row>
    <row r="2595" spans="1:19">
      <c r="A2595" s="14"/>
      <c r="B2595" s="14"/>
      <c r="C2595" s="14"/>
      <c r="D2595" s="14"/>
      <c r="E2595" s="14"/>
      <c r="F2595" s="14"/>
      <c r="G2595" s="14"/>
      <c r="H2595" s="14"/>
      <c r="I2595" s="14"/>
      <c r="J2595" s="14"/>
      <c r="K2595" s="14"/>
      <c r="L2595" s="14"/>
      <c r="M2595" s="14"/>
      <c r="N2595" s="14"/>
      <c r="O2595" s="14"/>
      <c r="P2595" s="14"/>
      <c r="Q2595" s="14"/>
      <c r="R2595" s="14"/>
      <c r="S2595" s="14"/>
    </row>
    <row r="2596" spans="1:19">
      <c r="A2596" s="14"/>
      <c r="B2596" s="14"/>
      <c r="C2596" s="14"/>
      <c r="D2596" s="14"/>
      <c r="E2596" s="14"/>
      <c r="F2596" s="14"/>
      <c r="G2596" s="14"/>
      <c r="H2596" s="14"/>
      <c r="I2596" s="14"/>
      <c r="J2596" s="14"/>
      <c r="K2596" s="14"/>
      <c r="L2596" s="14"/>
      <c r="M2596" s="14"/>
      <c r="N2596" s="14"/>
      <c r="O2596" s="14"/>
      <c r="P2596" s="14"/>
      <c r="Q2596" s="14"/>
      <c r="R2596" s="14"/>
      <c r="S2596" s="14"/>
    </row>
    <row r="2597" spans="1:19">
      <c r="A2597" s="14"/>
      <c r="B2597" s="14"/>
      <c r="C2597" s="14"/>
      <c r="D2597" s="14"/>
      <c r="E2597" s="14"/>
      <c r="F2597" s="14"/>
      <c r="G2597" s="14"/>
      <c r="H2597" s="14"/>
      <c r="I2597" s="14"/>
      <c r="J2597" s="14"/>
      <c r="K2597" s="14"/>
      <c r="L2597" s="14"/>
      <c r="M2597" s="14"/>
      <c r="N2597" s="14"/>
      <c r="O2597" s="14"/>
      <c r="P2597" s="14"/>
      <c r="Q2597" s="14"/>
      <c r="R2597" s="14"/>
      <c r="S2597" s="14"/>
    </row>
    <row r="2598" spans="1:19">
      <c r="A2598" s="14"/>
      <c r="B2598" s="14"/>
      <c r="C2598" s="14"/>
      <c r="D2598" s="14"/>
      <c r="E2598" s="14"/>
      <c r="F2598" s="14"/>
      <c r="G2598" s="14"/>
      <c r="H2598" s="14"/>
      <c r="I2598" s="14"/>
      <c r="J2598" s="14"/>
      <c r="K2598" s="14"/>
      <c r="L2598" s="14"/>
      <c r="M2598" s="14"/>
      <c r="N2598" s="14"/>
      <c r="O2598" s="14"/>
      <c r="P2598" s="14"/>
      <c r="Q2598" s="14"/>
      <c r="R2598" s="14"/>
      <c r="S2598" s="14"/>
    </row>
    <row r="2599" spans="1:19">
      <c r="A2599" s="14"/>
      <c r="B2599" s="14"/>
      <c r="C2599" s="14"/>
      <c r="D2599" s="14"/>
      <c r="E2599" s="14"/>
      <c r="F2599" s="14"/>
      <c r="G2599" s="14"/>
      <c r="H2599" s="14"/>
      <c r="I2599" s="14"/>
      <c r="J2599" s="14"/>
      <c r="K2599" s="14"/>
      <c r="L2599" s="14"/>
      <c r="M2599" s="14"/>
      <c r="N2599" s="14"/>
      <c r="O2599" s="14"/>
      <c r="P2599" s="14"/>
      <c r="Q2599" s="14"/>
      <c r="R2599" s="14"/>
      <c r="S2599" s="14"/>
    </row>
    <row r="2600" spans="1:19">
      <c r="A2600" s="14"/>
      <c r="B2600" s="14"/>
      <c r="C2600" s="14"/>
      <c r="D2600" s="14"/>
      <c r="E2600" s="14"/>
      <c r="F2600" s="14"/>
      <c r="G2600" s="14"/>
      <c r="H2600" s="14"/>
      <c r="I2600" s="14"/>
      <c r="J2600" s="14"/>
      <c r="K2600" s="14"/>
      <c r="L2600" s="14"/>
      <c r="M2600" s="14"/>
      <c r="N2600" s="14"/>
      <c r="O2600" s="14"/>
      <c r="P2600" s="14"/>
      <c r="Q2600" s="14"/>
      <c r="R2600" s="14"/>
      <c r="S2600" s="14"/>
    </row>
    <row r="2601" spans="1:19">
      <c r="A2601" s="14"/>
      <c r="B2601" s="14"/>
      <c r="C2601" s="14"/>
      <c r="D2601" s="14"/>
      <c r="E2601" s="14"/>
      <c r="F2601" s="14"/>
      <c r="G2601" s="14"/>
      <c r="H2601" s="14"/>
      <c r="I2601" s="14"/>
      <c r="J2601" s="14"/>
      <c r="K2601" s="14"/>
      <c r="L2601" s="14"/>
      <c r="M2601" s="14"/>
      <c r="N2601" s="14"/>
      <c r="O2601" s="14"/>
      <c r="P2601" s="14"/>
      <c r="Q2601" s="14"/>
      <c r="R2601" s="14"/>
      <c r="S2601" s="14"/>
    </row>
    <row r="2602" spans="1:19">
      <c r="A2602" s="14"/>
      <c r="B2602" s="14"/>
      <c r="C2602" s="14"/>
      <c r="D2602" s="14"/>
      <c r="E2602" s="14"/>
      <c r="F2602" s="14"/>
      <c r="G2602" s="14"/>
      <c r="H2602" s="14"/>
      <c r="I2602" s="14"/>
      <c r="J2602" s="14"/>
      <c r="K2602" s="14"/>
      <c r="L2602" s="14"/>
      <c r="M2602" s="14"/>
      <c r="N2602" s="14"/>
      <c r="O2602" s="14"/>
      <c r="P2602" s="14"/>
      <c r="Q2602" s="14"/>
      <c r="R2602" s="14"/>
      <c r="S2602" s="14"/>
    </row>
    <row r="2603" spans="1:19">
      <c r="A2603" s="14"/>
      <c r="B2603" s="14"/>
      <c r="C2603" s="14"/>
      <c r="D2603" s="14"/>
      <c r="E2603" s="14"/>
      <c r="F2603" s="14"/>
      <c r="G2603" s="14"/>
      <c r="H2603" s="14"/>
      <c r="I2603" s="14"/>
      <c r="J2603" s="14"/>
      <c r="K2603" s="14"/>
      <c r="L2603" s="14"/>
      <c r="M2603" s="14"/>
      <c r="N2603" s="14"/>
      <c r="O2603" s="14"/>
      <c r="P2603" s="14"/>
      <c r="Q2603" s="14"/>
      <c r="R2603" s="14"/>
      <c r="S2603" s="14"/>
    </row>
    <row r="2604" spans="1:19">
      <c r="A2604" s="14"/>
      <c r="B2604" s="14"/>
      <c r="C2604" s="14"/>
      <c r="D2604" s="14"/>
      <c r="E2604" s="14"/>
      <c r="F2604" s="14"/>
      <c r="G2604" s="14"/>
      <c r="H2604" s="14"/>
      <c r="I2604" s="14"/>
      <c r="J2604" s="14"/>
      <c r="K2604" s="14"/>
      <c r="L2604" s="14"/>
      <c r="M2604" s="14"/>
      <c r="N2604" s="14"/>
      <c r="O2604" s="14"/>
      <c r="P2604" s="14"/>
      <c r="Q2604" s="14"/>
      <c r="R2604" s="14"/>
      <c r="S2604" s="14"/>
    </row>
    <row r="2605" spans="1:19">
      <c r="A2605" s="14"/>
      <c r="B2605" s="14"/>
      <c r="C2605" s="14"/>
      <c r="D2605" s="14"/>
      <c r="E2605" s="14"/>
      <c r="F2605" s="14"/>
      <c r="G2605" s="14"/>
      <c r="H2605" s="14"/>
      <c r="I2605" s="14"/>
      <c r="J2605" s="14"/>
      <c r="K2605" s="14"/>
      <c r="L2605" s="14"/>
      <c r="M2605" s="14"/>
      <c r="N2605" s="14"/>
      <c r="O2605" s="14"/>
      <c r="P2605" s="14"/>
      <c r="Q2605" s="14"/>
      <c r="R2605" s="14"/>
      <c r="S2605" s="14"/>
    </row>
    <row r="2606" spans="1:19">
      <c r="A2606" s="14"/>
      <c r="B2606" s="14"/>
      <c r="C2606" s="14"/>
      <c r="D2606" s="14"/>
      <c r="E2606" s="14"/>
      <c r="F2606" s="14"/>
      <c r="G2606" s="14"/>
      <c r="H2606" s="14"/>
      <c r="I2606" s="14"/>
      <c r="J2606" s="14"/>
      <c r="K2606" s="14"/>
      <c r="L2606" s="14"/>
      <c r="M2606" s="14"/>
      <c r="N2606" s="14"/>
      <c r="O2606" s="14"/>
      <c r="P2606" s="14"/>
      <c r="Q2606" s="14"/>
      <c r="R2606" s="14"/>
      <c r="S2606" s="14"/>
    </row>
    <row r="2607" spans="1:19">
      <c r="A2607" s="14"/>
      <c r="B2607" s="14"/>
      <c r="C2607" s="14"/>
      <c r="D2607" s="14"/>
      <c r="E2607" s="14"/>
      <c r="F2607" s="14"/>
      <c r="G2607" s="14"/>
      <c r="H2607" s="14"/>
      <c r="I2607" s="14"/>
      <c r="J2607" s="14"/>
      <c r="K2607" s="14"/>
      <c r="L2607" s="14"/>
      <c r="M2607" s="14"/>
      <c r="N2607" s="14"/>
      <c r="O2607" s="14"/>
      <c r="P2607" s="14"/>
      <c r="Q2607" s="14"/>
      <c r="R2607" s="14"/>
      <c r="S2607" s="14"/>
    </row>
    <row r="2608" spans="1:19">
      <c r="A2608" s="14"/>
      <c r="B2608" s="14"/>
      <c r="C2608" s="14"/>
      <c r="D2608" s="14"/>
      <c r="E2608" s="14"/>
      <c r="F2608" s="14"/>
      <c r="G2608" s="14"/>
      <c r="H2608" s="14"/>
      <c r="I2608" s="14"/>
      <c r="J2608" s="14"/>
      <c r="K2608" s="14"/>
      <c r="L2608" s="14"/>
      <c r="M2608" s="14"/>
      <c r="N2608" s="14"/>
      <c r="O2608" s="14"/>
      <c r="P2608" s="14"/>
      <c r="Q2608" s="14"/>
      <c r="R2608" s="14"/>
      <c r="S2608" s="14"/>
    </row>
    <row r="2609" spans="1:19">
      <c r="A2609" s="14"/>
      <c r="B2609" s="14"/>
      <c r="C2609" s="14"/>
      <c r="D2609" s="14"/>
      <c r="E2609" s="14"/>
      <c r="F2609" s="14"/>
      <c r="G2609" s="14"/>
      <c r="H2609" s="14"/>
      <c r="I2609" s="14"/>
      <c r="J2609" s="14"/>
      <c r="K2609" s="14"/>
      <c r="L2609" s="14"/>
      <c r="M2609" s="14"/>
      <c r="N2609" s="14"/>
      <c r="O2609" s="14"/>
      <c r="P2609" s="14"/>
      <c r="Q2609" s="14"/>
      <c r="R2609" s="14"/>
      <c r="S2609" s="14"/>
    </row>
    <row r="2610" spans="1:19">
      <c r="A2610" s="14"/>
      <c r="B2610" s="14"/>
      <c r="C2610" s="14"/>
      <c r="D2610" s="14"/>
      <c r="E2610" s="14"/>
      <c r="F2610" s="14"/>
      <c r="G2610" s="14"/>
      <c r="H2610" s="14"/>
      <c r="I2610" s="14"/>
      <c r="J2610" s="14"/>
      <c r="K2610" s="14"/>
      <c r="L2610" s="14"/>
      <c r="M2610" s="14"/>
      <c r="N2610" s="14"/>
      <c r="O2610" s="14"/>
      <c r="P2610" s="14"/>
      <c r="Q2610" s="14"/>
      <c r="R2610" s="14"/>
      <c r="S2610" s="14"/>
    </row>
    <row r="2611" spans="1:19">
      <c r="A2611" s="14"/>
      <c r="B2611" s="14"/>
      <c r="C2611" s="14"/>
      <c r="D2611" s="14"/>
      <c r="E2611" s="14"/>
      <c r="F2611" s="14"/>
      <c r="G2611" s="14"/>
      <c r="H2611" s="14"/>
      <c r="I2611" s="14"/>
      <c r="J2611" s="14"/>
      <c r="K2611" s="14"/>
      <c r="L2611" s="14"/>
      <c r="M2611" s="14"/>
      <c r="N2611" s="14"/>
      <c r="O2611" s="14"/>
      <c r="P2611" s="14"/>
      <c r="Q2611" s="14"/>
      <c r="R2611" s="14"/>
      <c r="S2611" s="14"/>
    </row>
    <row r="2612" spans="1:19">
      <c r="A2612" s="14"/>
      <c r="B2612" s="14"/>
      <c r="C2612" s="14"/>
      <c r="D2612" s="14"/>
      <c r="E2612" s="14"/>
      <c r="F2612" s="14"/>
      <c r="G2612" s="14"/>
      <c r="H2612" s="14"/>
      <c r="I2612" s="14"/>
      <c r="J2612" s="14"/>
      <c r="K2612" s="14"/>
      <c r="L2612" s="14"/>
      <c r="M2612" s="14"/>
      <c r="N2612" s="14"/>
      <c r="O2612" s="14"/>
      <c r="P2612" s="14"/>
      <c r="Q2612" s="14"/>
      <c r="R2612" s="14"/>
      <c r="S2612" s="14"/>
    </row>
    <row r="2613" spans="1:19">
      <c r="A2613" s="14"/>
      <c r="B2613" s="14"/>
      <c r="C2613" s="14"/>
      <c r="D2613" s="14"/>
      <c r="E2613" s="14"/>
      <c r="F2613" s="14"/>
      <c r="G2613" s="14"/>
      <c r="H2613" s="14"/>
      <c r="I2613" s="14"/>
      <c r="J2613" s="14"/>
      <c r="K2613" s="14"/>
      <c r="L2613" s="14"/>
      <c r="M2613" s="14"/>
      <c r="N2613" s="14"/>
      <c r="O2613" s="14"/>
      <c r="P2613" s="14"/>
      <c r="Q2613" s="14"/>
      <c r="R2613" s="14"/>
      <c r="S2613" s="14"/>
    </row>
    <row r="2614" spans="1:19">
      <c r="A2614" s="14"/>
      <c r="B2614" s="14"/>
      <c r="C2614" s="14"/>
      <c r="D2614" s="14"/>
      <c r="E2614" s="14"/>
      <c r="F2614" s="14"/>
      <c r="G2614" s="14"/>
      <c r="H2614" s="14"/>
      <c r="I2614" s="14"/>
      <c r="J2614" s="14"/>
      <c r="K2614" s="14"/>
      <c r="L2614" s="14"/>
      <c r="M2614" s="14"/>
      <c r="N2614" s="14"/>
      <c r="O2614" s="14"/>
      <c r="P2614" s="14"/>
      <c r="Q2614" s="14"/>
      <c r="R2614" s="14"/>
      <c r="S2614" s="14"/>
    </row>
    <row r="2615" spans="1:19">
      <c r="A2615" s="14"/>
      <c r="B2615" s="14"/>
      <c r="C2615" s="14"/>
      <c r="D2615" s="14"/>
      <c r="E2615" s="14"/>
      <c r="F2615" s="14"/>
      <c r="G2615" s="14"/>
      <c r="H2615" s="14"/>
      <c r="I2615" s="14"/>
      <c r="J2615" s="14"/>
      <c r="K2615" s="14"/>
      <c r="L2615" s="14"/>
      <c r="M2615" s="14"/>
      <c r="N2615" s="14"/>
      <c r="O2615" s="14"/>
      <c r="P2615" s="14"/>
      <c r="Q2615" s="14"/>
      <c r="R2615" s="14"/>
      <c r="S2615" s="14"/>
    </row>
    <row r="2616" spans="1:19">
      <c r="A2616" s="14"/>
      <c r="B2616" s="14"/>
      <c r="C2616" s="14"/>
      <c r="D2616" s="14"/>
      <c r="E2616" s="14"/>
      <c r="F2616" s="14"/>
      <c r="G2616" s="14"/>
      <c r="H2616" s="14"/>
      <c r="I2616" s="14"/>
      <c r="J2616" s="14"/>
      <c r="K2616" s="14"/>
      <c r="L2616" s="14"/>
      <c r="M2616" s="14"/>
      <c r="N2616" s="14"/>
      <c r="O2616" s="14"/>
      <c r="P2616" s="14"/>
      <c r="Q2616" s="14"/>
      <c r="R2616" s="14"/>
      <c r="S2616" s="14"/>
    </row>
    <row r="2617" spans="1:19">
      <c r="A2617" s="14"/>
      <c r="B2617" s="14"/>
      <c r="C2617" s="14"/>
      <c r="D2617" s="14"/>
      <c r="E2617" s="14"/>
      <c r="F2617" s="14"/>
      <c r="G2617" s="14"/>
      <c r="H2617" s="14"/>
      <c r="I2617" s="14"/>
      <c r="J2617" s="14"/>
      <c r="K2617" s="14"/>
      <c r="L2617" s="14"/>
      <c r="M2617" s="14"/>
      <c r="N2617" s="14"/>
      <c r="O2617" s="14"/>
      <c r="P2617" s="14"/>
      <c r="Q2617" s="14"/>
      <c r="R2617" s="14"/>
      <c r="S2617" s="14"/>
    </row>
    <row r="2618" spans="1:19">
      <c r="A2618" s="14"/>
      <c r="B2618" s="14"/>
      <c r="C2618" s="14"/>
      <c r="D2618" s="14"/>
      <c r="E2618" s="14"/>
      <c r="F2618" s="14"/>
      <c r="G2618" s="14"/>
      <c r="H2618" s="14"/>
      <c r="I2618" s="14"/>
      <c r="J2618" s="14"/>
      <c r="K2618" s="14"/>
      <c r="L2618" s="14"/>
      <c r="M2618" s="14"/>
      <c r="N2618" s="14"/>
      <c r="O2618" s="14"/>
      <c r="P2618" s="14"/>
      <c r="Q2618" s="14"/>
      <c r="R2618" s="14"/>
      <c r="S2618" s="14"/>
    </row>
    <row r="2619" spans="1:19">
      <c r="A2619" s="14"/>
      <c r="B2619" s="14"/>
      <c r="C2619" s="14"/>
      <c r="D2619" s="14"/>
      <c r="E2619" s="14"/>
      <c r="F2619" s="14"/>
      <c r="G2619" s="14"/>
      <c r="H2619" s="14"/>
      <c r="I2619" s="14"/>
      <c r="J2619" s="14"/>
      <c r="K2619" s="14"/>
      <c r="L2619" s="14"/>
      <c r="M2619" s="14"/>
      <c r="N2619" s="14"/>
      <c r="O2619" s="14"/>
      <c r="P2619" s="14"/>
      <c r="Q2619" s="14"/>
      <c r="R2619" s="14"/>
      <c r="S2619" s="14"/>
    </row>
    <row r="2620" spans="1:19">
      <c r="A2620" s="14"/>
      <c r="B2620" s="14"/>
      <c r="C2620" s="14"/>
      <c r="D2620" s="14"/>
      <c r="E2620" s="14"/>
      <c r="F2620" s="14"/>
      <c r="G2620" s="14"/>
      <c r="H2620" s="14"/>
      <c r="I2620" s="14"/>
      <c r="J2620" s="14"/>
      <c r="K2620" s="14"/>
      <c r="L2620" s="14"/>
      <c r="M2620" s="14"/>
      <c r="N2620" s="14"/>
      <c r="O2620" s="14"/>
      <c r="P2620" s="14"/>
      <c r="Q2620" s="14"/>
      <c r="R2620" s="14"/>
      <c r="S2620" s="14"/>
    </row>
    <row r="2621" spans="1:19">
      <c r="A2621" s="14"/>
      <c r="B2621" s="14"/>
      <c r="C2621" s="14"/>
      <c r="D2621" s="14"/>
      <c r="E2621" s="14"/>
      <c r="F2621" s="14"/>
      <c r="G2621" s="14"/>
      <c r="H2621" s="14"/>
      <c r="I2621" s="14"/>
      <c r="J2621" s="14"/>
      <c r="K2621" s="14"/>
      <c r="L2621" s="14"/>
      <c r="M2621" s="14"/>
      <c r="N2621" s="14"/>
      <c r="O2621" s="14"/>
      <c r="P2621" s="14"/>
      <c r="Q2621" s="14"/>
      <c r="R2621" s="14"/>
      <c r="S2621" s="14"/>
    </row>
    <row r="2622" spans="1:19">
      <c r="A2622" s="14"/>
      <c r="B2622" s="14"/>
      <c r="C2622" s="14"/>
      <c r="D2622" s="14"/>
      <c r="E2622" s="14"/>
      <c r="F2622" s="14"/>
      <c r="G2622" s="14"/>
      <c r="H2622" s="14"/>
      <c r="I2622" s="14"/>
      <c r="J2622" s="14"/>
      <c r="K2622" s="14"/>
      <c r="L2622" s="14"/>
      <c r="M2622" s="14"/>
      <c r="N2622" s="14"/>
      <c r="O2622" s="14"/>
      <c r="P2622" s="14"/>
      <c r="Q2622" s="14"/>
      <c r="R2622" s="14"/>
      <c r="S2622" s="14"/>
    </row>
    <row r="2623" spans="1:19">
      <c r="A2623" s="14"/>
      <c r="B2623" s="14"/>
      <c r="C2623" s="14"/>
      <c r="D2623" s="14"/>
      <c r="E2623" s="14"/>
      <c r="F2623" s="14"/>
      <c r="G2623" s="14"/>
      <c r="H2623" s="14"/>
      <c r="I2623" s="14"/>
      <c r="J2623" s="14"/>
      <c r="K2623" s="14"/>
      <c r="L2623" s="14"/>
      <c r="M2623" s="14"/>
      <c r="N2623" s="14"/>
      <c r="O2623" s="14"/>
      <c r="P2623" s="14"/>
      <c r="Q2623" s="14"/>
      <c r="R2623" s="14"/>
      <c r="S2623" s="14"/>
    </row>
    <row r="2624" spans="1:19">
      <c r="A2624" s="14"/>
      <c r="B2624" s="14"/>
      <c r="C2624" s="14"/>
      <c r="D2624" s="14"/>
      <c r="E2624" s="14"/>
      <c r="F2624" s="14"/>
      <c r="G2624" s="14"/>
      <c r="H2624" s="14"/>
      <c r="I2624" s="14"/>
      <c r="J2624" s="14"/>
      <c r="K2624" s="14"/>
      <c r="L2624" s="14"/>
      <c r="M2624" s="14"/>
      <c r="N2624" s="14"/>
      <c r="O2624" s="14"/>
      <c r="P2624" s="14"/>
      <c r="Q2624" s="14"/>
      <c r="R2624" s="14"/>
      <c r="S2624" s="14"/>
    </row>
    <row r="2625" spans="1:19">
      <c r="A2625" s="14"/>
      <c r="B2625" s="14"/>
      <c r="C2625" s="14"/>
      <c r="D2625" s="14"/>
      <c r="E2625" s="14"/>
      <c r="F2625" s="14"/>
      <c r="G2625" s="14"/>
      <c r="H2625" s="14"/>
      <c r="I2625" s="14"/>
      <c r="J2625" s="14"/>
      <c r="K2625" s="14"/>
      <c r="L2625" s="14"/>
      <c r="M2625" s="14"/>
      <c r="N2625" s="14"/>
      <c r="O2625" s="14"/>
      <c r="P2625" s="14"/>
      <c r="Q2625" s="14"/>
      <c r="R2625" s="14"/>
      <c r="S2625" s="14"/>
    </row>
    <row r="2626" spans="1:19">
      <c r="A2626" s="14"/>
      <c r="B2626" s="14"/>
      <c r="C2626" s="14"/>
      <c r="D2626" s="14"/>
      <c r="E2626" s="14"/>
      <c r="F2626" s="14"/>
      <c r="G2626" s="14"/>
      <c r="H2626" s="14"/>
      <c r="I2626" s="14"/>
      <c r="J2626" s="14"/>
      <c r="K2626" s="14"/>
      <c r="L2626" s="14"/>
      <c r="M2626" s="14"/>
      <c r="N2626" s="14"/>
      <c r="O2626" s="14"/>
      <c r="P2626" s="14"/>
      <c r="Q2626" s="14"/>
      <c r="R2626" s="14"/>
      <c r="S2626" s="14"/>
    </row>
    <row r="2627" spans="1:19">
      <c r="A2627" s="14"/>
      <c r="B2627" s="14"/>
      <c r="C2627" s="14"/>
      <c r="D2627" s="14"/>
      <c r="E2627" s="14"/>
      <c r="F2627" s="14"/>
      <c r="G2627" s="14"/>
      <c r="H2627" s="14"/>
      <c r="I2627" s="14"/>
      <c r="J2627" s="14"/>
      <c r="K2627" s="14"/>
      <c r="L2627" s="14"/>
      <c r="M2627" s="14"/>
      <c r="N2627" s="14"/>
      <c r="O2627" s="14"/>
      <c r="P2627" s="14"/>
      <c r="Q2627" s="14"/>
      <c r="R2627" s="14"/>
      <c r="S2627" s="14"/>
    </row>
    <row r="2628" spans="1:19">
      <c r="A2628" s="14"/>
      <c r="B2628" s="14"/>
      <c r="C2628" s="14"/>
      <c r="D2628" s="14"/>
      <c r="E2628" s="14"/>
      <c r="F2628" s="14"/>
      <c r="G2628" s="14"/>
      <c r="H2628" s="14"/>
      <c r="I2628" s="14"/>
      <c r="J2628" s="14"/>
      <c r="K2628" s="14"/>
      <c r="L2628" s="14"/>
      <c r="M2628" s="14"/>
      <c r="N2628" s="14"/>
      <c r="O2628" s="14"/>
      <c r="P2628" s="14"/>
      <c r="Q2628" s="14"/>
      <c r="R2628" s="14"/>
      <c r="S2628" s="14"/>
    </row>
    <row r="2629" spans="1:19">
      <c r="A2629" s="14"/>
      <c r="B2629" s="14"/>
      <c r="C2629" s="14"/>
      <c r="D2629" s="14"/>
      <c r="E2629" s="14"/>
      <c r="F2629" s="14"/>
      <c r="G2629" s="14"/>
      <c r="H2629" s="14"/>
      <c r="I2629" s="14"/>
      <c r="J2629" s="14"/>
      <c r="K2629" s="14"/>
      <c r="L2629" s="14"/>
      <c r="M2629" s="14"/>
      <c r="N2629" s="14"/>
      <c r="O2629" s="14"/>
      <c r="P2629" s="14"/>
      <c r="Q2629" s="14"/>
      <c r="R2629" s="14"/>
      <c r="S2629" s="14"/>
    </row>
    <row r="2630" spans="1:19">
      <c r="A2630" s="14"/>
      <c r="B2630" s="14"/>
      <c r="C2630" s="14"/>
      <c r="D2630" s="14"/>
      <c r="E2630" s="14"/>
      <c r="F2630" s="14"/>
      <c r="G2630" s="14"/>
      <c r="H2630" s="14"/>
      <c r="I2630" s="14"/>
      <c r="J2630" s="14"/>
      <c r="K2630" s="14"/>
      <c r="L2630" s="14"/>
      <c r="M2630" s="14"/>
      <c r="N2630" s="14"/>
      <c r="O2630" s="14"/>
      <c r="P2630" s="14"/>
      <c r="Q2630" s="14"/>
      <c r="R2630" s="14"/>
      <c r="S2630" s="14"/>
    </row>
    <row r="2631" spans="1:19">
      <c r="A2631" s="14"/>
      <c r="B2631" s="14"/>
      <c r="C2631" s="14"/>
      <c r="D2631" s="14"/>
      <c r="E2631" s="14"/>
      <c r="F2631" s="14"/>
      <c r="G2631" s="14"/>
      <c r="H2631" s="14"/>
      <c r="I2631" s="14"/>
      <c r="J2631" s="14"/>
      <c r="K2631" s="14"/>
      <c r="L2631" s="14"/>
      <c r="M2631" s="14"/>
      <c r="N2631" s="14"/>
      <c r="O2631" s="14"/>
      <c r="P2631" s="14"/>
      <c r="Q2631" s="14"/>
      <c r="R2631" s="14"/>
      <c r="S2631" s="14"/>
    </row>
    <row r="2632" spans="1:19">
      <c r="A2632" s="14"/>
      <c r="B2632" s="14"/>
      <c r="C2632" s="14"/>
      <c r="D2632" s="14"/>
      <c r="E2632" s="14"/>
      <c r="F2632" s="14"/>
      <c r="G2632" s="14"/>
      <c r="H2632" s="14"/>
      <c r="I2632" s="14"/>
      <c r="J2632" s="14"/>
      <c r="K2632" s="14"/>
      <c r="L2632" s="14"/>
      <c r="M2632" s="14"/>
      <c r="N2632" s="14"/>
      <c r="O2632" s="14"/>
      <c r="P2632" s="14"/>
      <c r="Q2632" s="14"/>
      <c r="R2632" s="14"/>
      <c r="S2632" s="14"/>
    </row>
    <row r="2633" spans="1:19">
      <c r="A2633" s="14"/>
      <c r="B2633" s="14"/>
      <c r="C2633" s="14"/>
      <c r="D2633" s="14"/>
      <c r="E2633" s="14"/>
      <c r="F2633" s="14"/>
      <c r="G2633" s="14"/>
      <c r="H2633" s="14"/>
      <c r="I2633" s="14"/>
      <c r="J2633" s="14"/>
      <c r="K2633" s="14"/>
      <c r="L2633" s="14"/>
      <c r="M2633" s="14"/>
      <c r="N2633" s="14"/>
      <c r="O2633" s="14"/>
      <c r="P2633" s="14"/>
      <c r="Q2633" s="14"/>
      <c r="R2633" s="14"/>
      <c r="S2633" s="14"/>
    </row>
    <row r="2634" spans="1:19">
      <c r="A2634" s="14"/>
      <c r="B2634" s="14"/>
      <c r="C2634" s="14"/>
      <c r="D2634" s="14"/>
      <c r="E2634" s="14"/>
      <c r="F2634" s="14"/>
      <c r="G2634" s="14"/>
      <c r="H2634" s="14"/>
      <c r="I2634" s="14"/>
      <c r="J2634" s="14"/>
      <c r="K2634" s="14"/>
      <c r="L2634" s="14"/>
      <c r="M2634" s="14"/>
      <c r="N2634" s="14"/>
      <c r="O2634" s="14"/>
      <c r="P2634" s="14"/>
      <c r="Q2634" s="14"/>
      <c r="R2634" s="14"/>
      <c r="S2634" s="14"/>
    </row>
    <row r="2635" spans="1:19">
      <c r="A2635" s="14"/>
      <c r="B2635" s="14"/>
      <c r="C2635" s="14"/>
      <c r="D2635" s="14"/>
      <c r="E2635" s="14"/>
      <c r="F2635" s="14"/>
      <c r="G2635" s="14"/>
      <c r="H2635" s="14"/>
      <c r="I2635" s="14"/>
      <c r="J2635" s="14"/>
      <c r="K2635" s="14"/>
      <c r="L2635" s="14"/>
      <c r="M2635" s="14"/>
      <c r="N2635" s="14"/>
      <c r="O2635" s="14"/>
      <c r="P2635" s="14"/>
      <c r="Q2635" s="14"/>
      <c r="R2635" s="14"/>
      <c r="S2635" s="14"/>
    </row>
    <row r="2636" spans="1:19">
      <c r="A2636" s="14"/>
      <c r="B2636" s="14"/>
      <c r="C2636" s="14"/>
      <c r="D2636" s="14"/>
      <c r="E2636" s="14"/>
      <c r="F2636" s="14"/>
      <c r="G2636" s="14"/>
      <c r="H2636" s="14"/>
      <c r="I2636" s="14"/>
      <c r="J2636" s="14"/>
      <c r="K2636" s="14"/>
      <c r="L2636" s="14"/>
      <c r="M2636" s="14"/>
      <c r="N2636" s="14"/>
      <c r="O2636" s="14"/>
      <c r="P2636" s="14"/>
      <c r="Q2636" s="14"/>
      <c r="R2636" s="14"/>
      <c r="S2636" s="14"/>
    </row>
    <row r="2637" spans="1:19">
      <c r="A2637" s="14"/>
      <c r="B2637" s="14"/>
      <c r="C2637" s="14"/>
      <c r="D2637" s="14"/>
      <c r="E2637" s="14"/>
      <c r="F2637" s="14"/>
      <c r="G2637" s="14"/>
      <c r="H2637" s="14"/>
      <c r="I2637" s="14"/>
      <c r="J2637" s="14"/>
      <c r="K2637" s="14"/>
      <c r="L2637" s="14"/>
      <c r="M2637" s="14"/>
      <c r="N2637" s="14"/>
      <c r="O2637" s="14"/>
      <c r="P2637" s="14"/>
      <c r="Q2637" s="14"/>
      <c r="R2637" s="14"/>
      <c r="S2637" s="14"/>
    </row>
    <row r="2638" spans="1:19">
      <c r="A2638" s="14"/>
      <c r="B2638" s="14"/>
      <c r="C2638" s="14"/>
      <c r="D2638" s="14"/>
      <c r="E2638" s="14"/>
      <c r="F2638" s="14"/>
      <c r="G2638" s="14"/>
      <c r="H2638" s="14"/>
      <c r="I2638" s="14"/>
      <c r="J2638" s="14"/>
      <c r="K2638" s="14"/>
      <c r="L2638" s="14"/>
      <c r="M2638" s="14"/>
      <c r="N2638" s="14"/>
      <c r="O2638" s="14"/>
      <c r="P2638" s="14"/>
      <c r="Q2638" s="14"/>
      <c r="R2638" s="14"/>
      <c r="S2638" s="14"/>
    </row>
    <row r="2639" spans="1:19">
      <c r="A2639" s="14"/>
      <c r="B2639" s="14"/>
      <c r="C2639" s="14"/>
      <c r="D2639" s="14"/>
      <c r="E2639" s="14"/>
      <c r="F2639" s="14"/>
      <c r="G2639" s="14"/>
      <c r="H2639" s="14"/>
      <c r="I2639" s="14"/>
      <c r="J2639" s="14"/>
      <c r="K2639" s="14"/>
      <c r="L2639" s="14"/>
      <c r="M2639" s="14"/>
      <c r="N2639" s="14"/>
      <c r="O2639" s="14"/>
      <c r="P2639" s="14"/>
      <c r="Q2639" s="14"/>
      <c r="R2639" s="14"/>
      <c r="S2639" s="14"/>
    </row>
    <row r="2640" spans="1:19">
      <c r="A2640" s="14"/>
      <c r="B2640" s="14"/>
      <c r="C2640" s="14"/>
      <c r="D2640" s="14"/>
      <c r="E2640" s="14"/>
      <c r="F2640" s="14"/>
      <c r="G2640" s="14"/>
      <c r="H2640" s="14"/>
      <c r="I2640" s="14"/>
      <c r="J2640" s="14"/>
      <c r="K2640" s="14"/>
      <c r="L2640" s="14"/>
      <c r="M2640" s="14"/>
      <c r="N2640" s="14"/>
      <c r="O2640" s="14"/>
      <c r="P2640" s="14"/>
      <c r="Q2640" s="14"/>
      <c r="R2640" s="14"/>
      <c r="S2640" s="14"/>
    </row>
    <row r="2641" spans="1:19">
      <c r="A2641" s="14"/>
      <c r="B2641" s="14"/>
      <c r="C2641" s="14"/>
      <c r="D2641" s="14"/>
      <c r="E2641" s="14"/>
      <c r="F2641" s="14"/>
      <c r="G2641" s="14"/>
      <c r="H2641" s="14"/>
      <c r="I2641" s="14"/>
      <c r="J2641" s="14"/>
      <c r="K2641" s="14"/>
      <c r="L2641" s="14"/>
      <c r="M2641" s="14"/>
      <c r="N2641" s="14"/>
      <c r="O2641" s="14"/>
      <c r="P2641" s="14"/>
      <c r="Q2641" s="14"/>
      <c r="R2641" s="14"/>
      <c r="S2641" s="14"/>
    </row>
    <row r="2642" spans="1:19">
      <c r="A2642" s="14"/>
      <c r="B2642" s="14"/>
      <c r="C2642" s="14"/>
      <c r="D2642" s="14"/>
      <c r="E2642" s="14"/>
      <c r="F2642" s="14"/>
      <c r="G2642" s="14"/>
      <c r="H2642" s="14"/>
      <c r="I2642" s="14"/>
      <c r="J2642" s="14"/>
      <c r="K2642" s="14"/>
      <c r="L2642" s="14"/>
      <c r="M2642" s="14"/>
      <c r="N2642" s="14"/>
      <c r="O2642" s="14"/>
      <c r="P2642" s="14"/>
      <c r="Q2642" s="14"/>
      <c r="R2642" s="14"/>
      <c r="S2642" s="14"/>
    </row>
    <row r="2643" spans="1:19">
      <c r="A2643" s="14"/>
      <c r="B2643" s="14"/>
      <c r="C2643" s="14"/>
      <c r="D2643" s="14"/>
      <c r="E2643" s="14"/>
      <c r="F2643" s="14"/>
      <c r="G2643" s="14"/>
      <c r="H2643" s="14"/>
      <c r="I2643" s="14"/>
      <c r="J2643" s="14"/>
      <c r="K2643" s="14"/>
      <c r="L2643" s="14"/>
      <c r="M2643" s="14"/>
      <c r="N2643" s="14"/>
      <c r="O2643" s="14"/>
      <c r="P2643" s="14"/>
      <c r="Q2643" s="14"/>
      <c r="R2643" s="14"/>
      <c r="S2643" s="14"/>
    </row>
    <row r="2644" spans="1:19">
      <c r="A2644" s="14"/>
      <c r="B2644" s="14"/>
      <c r="C2644" s="14"/>
      <c r="D2644" s="14"/>
      <c r="E2644" s="14"/>
      <c r="F2644" s="14"/>
      <c r="G2644" s="14"/>
      <c r="H2644" s="14"/>
      <c r="I2644" s="14"/>
      <c r="J2644" s="14"/>
      <c r="K2644" s="14"/>
      <c r="L2644" s="14"/>
      <c r="M2644" s="14"/>
      <c r="N2644" s="14"/>
      <c r="O2644" s="14"/>
      <c r="P2644" s="14"/>
      <c r="Q2644" s="14"/>
      <c r="R2644" s="14"/>
      <c r="S2644" s="14"/>
    </row>
    <row r="2645" spans="1:19">
      <c r="A2645" s="14"/>
      <c r="B2645" s="14"/>
      <c r="C2645" s="14"/>
      <c r="D2645" s="14"/>
      <c r="E2645" s="14"/>
      <c r="F2645" s="14"/>
      <c r="G2645" s="14"/>
      <c r="H2645" s="14"/>
      <c r="I2645" s="14"/>
      <c r="J2645" s="14"/>
      <c r="K2645" s="14"/>
      <c r="L2645" s="14"/>
      <c r="M2645" s="14"/>
      <c r="N2645" s="14"/>
      <c r="O2645" s="14"/>
      <c r="P2645" s="14"/>
      <c r="Q2645" s="14"/>
      <c r="R2645" s="14"/>
      <c r="S2645" s="14"/>
    </row>
    <row r="2646" spans="1:19">
      <c r="A2646" s="14"/>
      <c r="B2646" s="14"/>
      <c r="C2646" s="14"/>
      <c r="D2646" s="14"/>
      <c r="E2646" s="14"/>
      <c r="F2646" s="14"/>
      <c r="G2646" s="14"/>
      <c r="H2646" s="14"/>
      <c r="I2646" s="14"/>
      <c r="J2646" s="14"/>
      <c r="K2646" s="14"/>
      <c r="L2646" s="14"/>
      <c r="M2646" s="14"/>
      <c r="N2646" s="14"/>
      <c r="O2646" s="14"/>
      <c r="P2646" s="14"/>
      <c r="Q2646" s="14"/>
      <c r="R2646" s="14"/>
      <c r="S2646" s="14"/>
    </row>
    <row r="2647" spans="1:19">
      <c r="A2647" s="14"/>
      <c r="B2647" s="14"/>
      <c r="C2647" s="14"/>
      <c r="D2647" s="14"/>
      <c r="E2647" s="14"/>
      <c r="F2647" s="14"/>
      <c r="G2647" s="14"/>
      <c r="H2647" s="14"/>
      <c r="I2647" s="14"/>
      <c r="J2647" s="14"/>
      <c r="K2647" s="14"/>
      <c r="L2647" s="14"/>
      <c r="M2647" s="14"/>
      <c r="N2647" s="14"/>
      <c r="O2647" s="14"/>
      <c r="P2647" s="14"/>
      <c r="Q2647" s="14"/>
      <c r="R2647" s="14"/>
      <c r="S2647" s="14"/>
    </row>
    <row r="2648" spans="1:19">
      <c r="A2648" s="14"/>
      <c r="B2648" s="14"/>
      <c r="C2648" s="14"/>
      <c r="D2648" s="14"/>
      <c r="E2648" s="14"/>
      <c r="F2648" s="14"/>
      <c r="G2648" s="14"/>
      <c r="H2648" s="14"/>
      <c r="I2648" s="14"/>
      <c r="J2648" s="14"/>
      <c r="K2648" s="14"/>
      <c r="L2648" s="14"/>
      <c r="M2648" s="14"/>
      <c r="N2648" s="14"/>
      <c r="O2648" s="14"/>
      <c r="P2648" s="14"/>
      <c r="Q2648" s="14"/>
      <c r="R2648" s="14"/>
      <c r="S2648" s="14"/>
    </row>
    <row r="2649" spans="1:19">
      <c r="A2649" s="14"/>
      <c r="B2649" s="14"/>
      <c r="C2649" s="14"/>
      <c r="D2649" s="14"/>
      <c r="E2649" s="14"/>
      <c r="F2649" s="14"/>
      <c r="G2649" s="14"/>
      <c r="H2649" s="14"/>
      <c r="I2649" s="14"/>
      <c r="J2649" s="14"/>
      <c r="K2649" s="14"/>
      <c r="L2649" s="14"/>
      <c r="M2649" s="14"/>
      <c r="N2649" s="14"/>
      <c r="O2649" s="14"/>
      <c r="P2649" s="14"/>
      <c r="Q2649" s="14"/>
      <c r="R2649" s="14"/>
      <c r="S2649" s="14"/>
    </row>
    <row r="2650" spans="1:19">
      <c r="A2650" s="14"/>
      <c r="B2650" s="14"/>
      <c r="C2650" s="14"/>
      <c r="D2650" s="14"/>
      <c r="E2650" s="14"/>
      <c r="F2650" s="14"/>
      <c r="G2650" s="14"/>
      <c r="H2650" s="14"/>
      <c r="I2650" s="14"/>
      <c r="J2650" s="14"/>
      <c r="K2650" s="14"/>
      <c r="L2650" s="14"/>
      <c r="M2650" s="14"/>
      <c r="N2650" s="14"/>
      <c r="O2650" s="14"/>
      <c r="P2650" s="14"/>
      <c r="Q2650" s="14"/>
      <c r="R2650" s="14"/>
      <c r="S2650" s="14"/>
    </row>
    <row r="2651" spans="1:19">
      <c r="A2651" s="14"/>
      <c r="B2651" s="14"/>
      <c r="C2651" s="14"/>
      <c r="D2651" s="14"/>
      <c r="E2651" s="14"/>
      <c r="F2651" s="14"/>
      <c r="G2651" s="14"/>
      <c r="H2651" s="14"/>
      <c r="I2651" s="14"/>
      <c r="J2651" s="14"/>
      <c r="K2651" s="14"/>
      <c r="L2651" s="14"/>
      <c r="M2651" s="14"/>
      <c r="N2651" s="14"/>
      <c r="O2651" s="14"/>
      <c r="P2651" s="14"/>
      <c r="Q2651" s="14"/>
      <c r="R2651" s="14"/>
      <c r="S2651" s="14"/>
    </row>
    <row r="2652" spans="1:19">
      <c r="A2652" s="14"/>
      <c r="B2652" s="14"/>
      <c r="C2652" s="14"/>
      <c r="D2652" s="14"/>
      <c r="E2652" s="14"/>
      <c r="F2652" s="14"/>
      <c r="G2652" s="14"/>
      <c r="H2652" s="14"/>
      <c r="I2652" s="14"/>
      <c r="J2652" s="14"/>
      <c r="K2652" s="14"/>
      <c r="L2652" s="14"/>
      <c r="M2652" s="14"/>
      <c r="N2652" s="14"/>
      <c r="O2652" s="14"/>
      <c r="P2652" s="14"/>
      <c r="Q2652" s="14"/>
      <c r="R2652" s="14"/>
      <c r="S2652" s="14"/>
    </row>
    <row r="2653" spans="1:19">
      <c r="A2653" s="14"/>
      <c r="B2653" s="14"/>
      <c r="C2653" s="14"/>
      <c r="D2653" s="14"/>
      <c r="E2653" s="14"/>
      <c r="F2653" s="14"/>
      <c r="G2653" s="14"/>
      <c r="H2653" s="14"/>
      <c r="I2653" s="14"/>
      <c r="J2653" s="14"/>
      <c r="K2653" s="14"/>
      <c r="L2653" s="14"/>
      <c r="M2653" s="14"/>
      <c r="N2653" s="14"/>
      <c r="O2653" s="14"/>
      <c r="P2653" s="14"/>
      <c r="Q2653" s="14"/>
      <c r="R2653" s="14"/>
      <c r="S2653" s="14"/>
    </row>
    <row r="2654" spans="1:19">
      <c r="A2654" s="14"/>
      <c r="B2654" s="14"/>
      <c r="C2654" s="14"/>
      <c r="D2654" s="14"/>
      <c r="E2654" s="14"/>
      <c r="F2654" s="14"/>
      <c r="G2654" s="14"/>
      <c r="H2654" s="14"/>
      <c r="I2654" s="14"/>
      <c r="J2654" s="14"/>
      <c r="K2654" s="14"/>
      <c r="L2654" s="14"/>
      <c r="M2654" s="14"/>
      <c r="N2654" s="14"/>
      <c r="O2654" s="14"/>
      <c r="P2654" s="14"/>
      <c r="Q2654" s="14"/>
      <c r="R2654" s="14"/>
      <c r="S2654" s="14"/>
    </row>
    <row r="2655" spans="1:19">
      <c r="A2655" s="14"/>
      <c r="B2655" s="14"/>
      <c r="C2655" s="14"/>
      <c r="D2655" s="14"/>
      <c r="E2655" s="14"/>
      <c r="F2655" s="14"/>
      <c r="G2655" s="14"/>
      <c r="H2655" s="14"/>
      <c r="I2655" s="14"/>
      <c r="J2655" s="14"/>
      <c r="K2655" s="14"/>
      <c r="L2655" s="14"/>
      <c r="M2655" s="14"/>
      <c r="N2655" s="14"/>
      <c r="O2655" s="14"/>
      <c r="P2655" s="14"/>
      <c r="Q2655" s="14"/>
      <c r="R2655" s="14"/>
      <c r="S2655" s="14"/>
    </row>
    <row r="2656" spans="1:19">
      <c r="A2656" s="14"/>
      <c r="B2656" s="14"/>
      <c r="C2656" s="14"/>
      <c r="D2656" s="14"/>
      <c r="E2656" s="14"/>
      <c r="F2656" s="14"/>
      <c r="G2656" s="14"/>
      <c r="H2656" s="14"/>
      <c r="I2656" s="14"/>
      <c r="J2656" s="14"/>
      <c r="K2656" s="14"/>
      <c r="L2656" s="14"/>
      <c r="M2656" s="14"/>
      <c r="N2656" s="14"/>
      <c r="O2656" s="14"/>
      <c r="P2656" s="14"/>
      <c r="Q2656" s="14"/>
      <c r="R2656" s="14"/>
      <c r="S2656" s="14"/>
    </row>
    <row r="2657" spans="1:19">
      <c r="A2657" s="14"/>
      <c r="B2657" s="14"/>
      <c r="C2657" s="14"/>
      <c r="D2657" s="14"/>
      <c r="E2657" s="14"/>
      <c r="F2657" s="14"/>
      <c r="G2657" s="14"/>
      <c r="H2657" s="14"/>
      <c r="I2657" s="14"/>
      <c r="J2657" s="14"/>
      <c r="K2657" s="14"/>
      <c r="L2657" s="14"/>
      <c r="M2657" s="14"/>
      <c r="N2657" s="14"/>
      <c r="O2657" s="14"/>
      <c r="P2657" s="14"/>
      <c r="Q2657" s="14"/>
      <c r="R2657" s="14"/>
      <c r="S2657" s="14"/>
    </row>
    <row r="2658" spans="1:19">
      <c r="A2658" s="14"/>
      <c r="B2658" s="14"/>
      <c r="C2658" s="14"/>
      <c r="D2658" s="14"/>
      <c r="E2658" s="14"/>
      <c r="F2658" s="14"/>
      <c r="G2658" s="14"/>
      <c r="H2658" s="14"/>
      <c r="I2658" s="14"/>
      <c r="J2658" s="14"/>
      <c r="K2658" s="14"/>
      <c r="L2658" s="14"/>
      <c r="M2658" s="14"/>
      <c r="N2658" s="14"/>
      <c r="O2658" s="14"/>
      <c r="P2658" s="14"/>
      <c r="Q2658" s="14"/>
      <c r="R2658" s="14"/>
      <c r="S2658" s="14"/>
    </row>
    <row r="2659" spans="1:19">
      <c r="A2659" s="14"/>
      <c r="B2659" s="14"/>
      <c r="C2659" s="14"/>
      <c r="D2659" s="14"/>
      <c r="E2659" s="14"/>
      <c r="F2659" s="14"/>
      <c r="G2659" s="14"/>
      <c r="H2659" s="14"/>
      <c r="I2659" s="14"/>
      <c r="J2659" s="14"/>
      <c r="K2659" s="14"/>
      <c r="L2659" s="14"/>
      <c r="M2659" s="14"/>
      <c r="N2659" s="14"/>
      <c r="O2659" s="14"/>
      <c r="P2659" s="14"/>
      <c r="Q2659" s="14"/>
      <c r="R2659" s="14"/>
      <c r="S2659" s="14"/>
    </row>
    <row r="2660" spans="1:19">
      <c r="A2660" s="14"/>
      <c r="B2660" s="14"/>
      <c r="C2660" s="14"/>
      <c r="D2660" s="14"/>
      <c r="E2660" s="14"/>
      <c r="F2660" s="14"/>
      <c r="G2660" s="14"/>
      <c r="H2660" s="14"/>
      <c r="I2660" s="14"/>
      <c r="J2660" s="14"/>
      <c r="K2660" s="14"/>
      <c r="L2660" s="14"/>
      <c r="M2660" s="14"/>
      <c r="N2660" s="14"/>
      <c r="O2660" s="14"/>
      <c r="P2660" s="14"/>
      <c r="Q2660" s="14"/>
      <c r="R2660" s="14"/>
      <c r="S2660" s="14"/>
    </row>
    <row r="2661" spans="1:19">
      <c r="A2661" s="14"/>
      <c r="B2661" s="14"/>
      <c r="C2661" s="14"/>
      <c r="D2661" s="14"/>
      <c r="E2661" s="14"/>
      <c r="F2661" s="14"/>
      <c r="G2661" s="14"/>
      <c r="H2661" s="14"/>
      <c r="I2661" s="14"/>
      <c r="J2661" s="14"/>
      <c r="K2661" s="14"/>
      <c r="L2661" s="14"/>
      <c r="M2661" s="14"/>
      <c r="N2661" s="14"/>
      <c r="O2661" s="14"/>
      <c r="P2661" s="14"/>
      <c r="Q2661" s="14"/>
      <c r="R2661" s="14"/>
      <c r="S2661" s="14"/>
    </row>
    <row r="2662" spans="1:19">
      <c r="A2662" s="14"/>
      <c r="B2662" s="14"/>
      <c r="C2662" s="14"/>
      <c r="D2662" s="14"/>
      <c r="E2662" s="14"/>
      <c r="F2662" s="14"/>
      <c r="G2662" s="14"/>
      <c r="H2662" s="14"/>
      <c r="I2662" s="14"/>
      <c r="J2662" s="14"/>
      <c r="K2662" s="14"/>
      <c r="L2662" s="14"/>
      <c r="M2662" s="14"/>
      <c r="N2662" s="14"/>
      <c r="O2662" s="14"/>
      <c r="P2662" s="14"/>
      <c r="Q2662" s="14"/>
      <c r="R2662" s="14"/>
      <c r="S2662" s="14"/>
    </row>
    <row r="2663" spans="1:19">
      <c r="A2663" s="14"/>
      <c r="B2663" s="14"/>
      <c r="C2663" s="14"/>
      <c r="D2663" s="14"/>
      <c r="E2663" s="14"/>
      <c r="F2663" s="14"/>
      <c r="G2663" s="14"/>
      <c r="H2663" s="14"/>
      <c r="I2663" s="14"/>
      <c r="J2663" s="14"/>
      <c r="K2663" s="14"/>
      <c r="L2663" s="14"/>
      <c r="M2663" s="14"/>
      <c r="N2663" s="14"/>
      <c r="O2663" s="14"/>
      <c r="P2663" s="14"/>
      <c r="Q2663" s="14"/>
      <c r="R2663" s="14"/>
      <c r="S2663" s="14"/>
    </row>
    <row r="2664" spans="1:19">
      <c r="A2664" s="14"/>
      <c r="B2664" s="14"/>
      <c r="C2664" s="14"/>
      <c r="D2664" s="14"/>
      <c r="E2664" s="14"/>
      <c r="F2664" s="14"/>
      <c r="G2664" s="14"/>
      <c r="H2664" s="14"/>
      <c r="I2664" s="14"/>
      <c r="J2664" s="14"/>
      <c r="K2664" s="14"/>
      <c r="L2664" s="14"/>
      <c r="M2664" s="14"/>
      <c r="N2664" s="14"/>
      <c r="O2664" s="14"/>
      <c r="P2664" s="14"/>
      <c r="Q2664" s="14"/>
      <c r="R2664" s="14"/>
      <c r="S2664" s="14"/>
    </row>
    <row r="2665" spans="1:19">
      <c r="A2665" s="14"/>
      <c r="B2665" s="14"/>
      <c r="C2665" s="14"/>
      <c r="D2665" s="14"/>
      <c r="E2665" s="14"/>
      <c r="F2665" s="14"/>
      <c r="G2665" s="14"/>
      <c r="H2665" s="14"/>
      <c r="I2665" s="14"/>
      <c r="J2665" s="14"/>
      <c r="K2665" s="14"/>
      <c r="L2665" s="14"/>
      <c r="M2665" s="14"/>
      <c r="N2665" s="14"/>
      <c r="O2665" s="14"/>
      <c r="P2665" s="14"/>
      <c r="Q2665" s="14"/>
      <c r="R2665" s="14"/>
      <c r="S2665" s="14"/>
    </row>
    <row r="2666" spans="1:19">
      <c r="A2666" s="14"/>
      <c r="B2666" s="14"/>
      <c r="C2666" s="14"/>
      <c r="D2666" s="14"/>
      <c r="E2666" s="14"/>
      <c r="F2666" s="14"/>
      <c r="G2666" s="14"/>
      <c r="H2666" s="14"/>
      <c r="I2666" s="14"/>
      <c r="J2666" s="14"/>
      <c r="K2666" s="14"/>
      <c r="L2666" s="14"/>
      <c r="M2666" s="14"/>
      <c r="N2666" s="14"/>
      <c r="O2666" s="14"/>
      <c r="P2666" s="14"/>
      <c r="Q2666" s="14"/>
      <c r="R2666" s="14"/>
      <c r="S2666" s="14"/>
    </row>
    <row r="2667" spans="1:19">
      <c r="A2667" s="14"/>
      <c r="B2667" s="14"/>
      <c r="C2667" s="14"/>
      <c r="D2667" s="14"/>
      <c r="E2667" s="14"/>
      <c r="F2667" s="14"/>
      <c r="G2667" s="14"/>
      <c r="H2667" s="14"/>
      <c r="I2667" s="14"/>
      <c r="J2667" s="14"/>
      <c r="K2667" s="14"/>
      <c r="L2667" s="14"/>
      <c r="M2667" s="14"/>
      <c r="N2667" s="14"/>
      <c r="O2667" s="14"/>
      <c r="P2667" s="14"/>
      <c r="Q2667" s="14"/>
      <c r="R2667" s="14"/>
      <c r="S2667" s="14"/>
    </row>
    <row r="2668" spans="1:19">
      <c r="A2668" s="14"/>
      <c r="B2668" s="14"/>
      <c r="C2668" s="14"/>
      <c r="D2668" s="14"/>
      <c r="E2668" s="14"/>
      <c r="F2668" s="14"/>
      <c r="G2668" s="14"/>
      <c r="H2668" s="14"/>
      <c r="I2668" s="14"/>
      <c r="J2668" s="14"/>
      <c r="K2668" s="14"/>
      <c r="L2668" s="14"/>
      <c r="M2668" s="14"/>
      <c r="N2668" s="14"/>
      <c r="O2668" s="14"/>
      <c r="P2668" s="14"/>
      <c r="Q2668" s="14"/>
      <c r="R2668" s="14"/>
      <c r="S2668" s="14"/>
    </row>
    <row r="2669" spans="1:19">
      <c r="A2669" s="14"/>
      <c r="B2669" s="14"/>
      <c r="C2669" s="14"/>
      <c r="D2669" s="14"/>
      <c r="E2669" s="14"/>
      <c r="F2669" s="14"/>
      <c r="G2669" s="14"/>
      <c r="H2669" s="14"/>
      <c r="I2669" s="14"/>
      <c r="J2669" s="14"/>
      <c r="K2669" s="14"/>
      <c r="L2669" s="14"/>
      <c r="M2669" s="14"/>
      <c r="N2669" s="14"/>
      <c r="O2669" s="14"/>
      <c r="P2669" s="14"/>
      <c r="Q2669" s="14"/>
      <c r="R2669" s="14"/>
      <c r="S2669" s="14"/>
    </row>
    <row r="2670" spans="1:19">
      <c r="A2670" s="14"/>
      <c r="B2670" s="14"/>
      <c r="C2670" s="14"/>
      <c r="D2670" s="14"/>
      <c r="E2670" s="14"/>
      <c r="F2670" s="14"/>
      <c r="G2670" s="14"/>
      <c r="H2670" s="14"/>
      <c r="I2670" s="14"/>
      <c r="J2670" s="14"/>
      <c r="K2670" s="14"/>
      <c r="L2670" s="14"/>
      <c r="M2670" s="14"/>
      <c r="N2670" s="14"/>
      <c r="O2670" s="14"/>
      <c r="P2670" s="14"/>
      <c r="Q2670" s="14"/>
      <c r="R2670" s="14"/>
      <c r="S2670" s="14"/>
    </row>
    <row r="2671" spans="1:19">
      <c r="A2671" s="14"/>
      <c r="B2671" s="14"/>
      <c r="C2671" s="14"/>
      <c r="D2671" s="14"/>
      <c r="E2671" s="14"/>
      <c r="F2671" s="14"/>
      <c r="G2671" s="14"/>
      <c r="H2671" s="14"/>
      <c r="I2671" s="14"/>
      <c r="J2671" s="14"/>
      <c r="K2671" s="14"/>
      <c r="L2671" s="14"/>
      <c r="M2671" s="14"/>
      <c r="N2671" s="14"/>
      <c r="O2671" s="14"/>
      <c r="P2671" s="14"/>
      <c r="Q2671" s="14"/>
      <c r="R2671" s="14"/>
      <c r="S2671" s="14"/>
    </row>
    <row r="2672" spans="1:19">
      <c r="A2672" s="14"/>
      <c r="B2672" s="14"/>
      <c r="C2672" s="14"/>
      <c r="D2672" s="14"/>
      <c r="E2672" s="14"/>
      <c r="F2672" s="14"/>
      <c r="G2672" s="14"/>
      <c r="H2672" s="14"/>
      <c r="I2672" s="14"/>
      <c r="J2672" s="14"/>
      <c r="K2672" s="14"/>
      <c r="L2672" s="14"/>
      <c r="M2672" s="14"/>
      <c r="N2672" s="14"/>
      <c r="O2672" s="14"/>
      <c r="P2672" s="14"/>
      <c r="Q2672" s="14"/>
      <c r="R2672" s="14"/>
      <c r="S2672" s="14"/>
    </row>
    <row r="2673" spans="1:19">
      <c r="A2673" s="14"/>
      <c r="B2673" s="14"/>
      <c r="C2673" s="14"/>
      <c r="D2673" s="14"/>
      <c r="E2673" s="14"/>
      <c r="F2673" s="14"/>
      <c r="G2673" s="14"/>
      <c r="H2673" s="14"/>
      <c r="I2673" s="14"/>
      <c r="J2673" s="14"/>
      <c r="K2673" s="14"/>
      <c r="L2673" s="14"/>
      <c r="M2673" s="14"/>
      <c r="N2673" s="14"/>
      <c r="O2673" s="14"/>
      <c r="P2673" s="14"/>
      <c r="Q2673" s="14"/>
      <c r="R2673" s="14"/>
      <c r="S2673" s="14"/>
    </row>
    <row r="2674" spans="1:19">
      <c r="A2674" s="14"/>
      <c r="B2674" s="14"/>
      <c r="C2674" s="14"/>
      <c r="D2674" s="14"/>
      <c r="E2674" s="14"/>
      <c r="F2674" s="14"/>
      <c r="G2674" s="14"/>
      <c r="H2674" s="14"/>
      <c r="I2674" s="14"/>
      <c r="J2674" s="14"/>
      <c r="K2674" s="14"/>
      <c r="L2674" s="14"/>
      <c r="M2674" s="14"/>
      <c r="N2674" s="14"/>
      <c r="O2674" s="14"/>
      <c r="P2674" s="14"/>
      <c r="Q2674" s="14"/>
      <c r="R2674" s="14"/>
      <c r="S2674" s="14"/>
    </row>
    <row r="2675" spans="1:19">
      <c r="A2675" s="14"/>
      <c r="B2675" s="14"/>
      <c r="C2675" s="14"/>
      <c r="D2675" s="14"/>
      <c r="E2675" s="14"/>
      <c r="F2675" s="14"/>
      <c r="G2675" s="14"/>
      <c r="H2675" s="14"/>
      <c r="I2675" s="14"/>
      <c r="J2675" s="14"/>
      <c r="K2675" s="14"/>
      <c r="L2675" s="14"/>
      <c r="M2675" s="14"/>
      <c r="N2675" s="14"/>
      <c r="O2675" s="14"/>
      <c r="P2675" s="14"/>
      <c r="Q2675" s="14"/>
      <c r="R2675" s="14"/>
      <c r="S2675" s="14"/>
    </row>
    <row r="2676" spans="1:19">
      <c r="A2676" s="14"/>
      <c r="B2676" s="14"/>
      <c r="C2676" s="14"/>
      <c r="D2676" s="14"/>
      <c r="E2676" s="14"/>
      <c r="F2676" s="14"/>
      <c r="G2676" s="14"/>
      <c r="H2676" s="14"/>
      <c r="I2676" s="14"/>
      <c r="J2676" s="14"/>
      <c r="K2676" s="14"/>
      <c r="L2676" s="14"/>
      <c r="M2676" s="14"/>
      <c r="N2676" s="14"/>
      <c r="O2676" s="14"/>
      <c r="P2676" s="14"/>
      <c r="Q2676" s="14"/>
      <c r="R2676" s="14"/>
      <c r="S2676" s="14"/>
    </row>
    <row r="2677" spans="1:19">
      <c r="A2677" s="14"/>
      <c r="B2677" s="14"/>
      <c r="C2677" s="14"/>
      <c r="D2677" s="14"/>
      <c r="E2677" s="14"/>
      <c r="F2677" s="14"/>
      <c r="G2677" s="14"/>
      <c r="H2677" s="14"/>
      <c r="I2677" s="14"/>
      <c r="J2677" s="14"/>
      <c r="K2677" s="14"/>
      <c r="L2677" s="14"/>
      <c r="M2677" s="14"/>
      <c r="N2677" s="14"/>
      <c r="O2677" s="14"/>
      <c r="P2677" s="14"/>
      <c r="Q2677" s="14"/>
      <c r="R2677" s="14"/>
      <c r="S2677" s="14"/>
    </row>
    <row r="2678" spans="1:19">
      <c r="A2678" s="14"/>
      <c r="B2678" s="14"/>
      <c r="C2678" s="14"/>
      <c r="D2678" s="14"/>
      <c r="E2678" s="14"/>
      <c r="F2678" s="14"/>
      <c r="G2678" s="14"/>
      <c r="H2678" s="14"/>
      <c r="I2678" s="14"/>
      <c r="J2678" s="14"/>
      <c r="K2678" s="14"/>
      <c r="L2678" s="14"/>
      <c r="M2678" s="14"/>
      <c r="N2678" s="14"/>
      <c r="O2678" s="14"/>
      <c r="P2678" s="14"/>
      <c r="Q2678" s="14"/>
      <c r="R2678" s="14"/>
      <c r="S2678" s="14"/>
    </row>
    <row r="2679" spans="1:19">
      <c r="A2679" s="14"/>
      <c r="B2679" s="14"/>
      <c r="C2679" s="14"/>
      <c r="D2679" s="14"/>
      <c r="E2679" s="14"/>
      <c r="F2679" s="14"/>
      <c r="G2679" s="14"/>
      <c r="H2679" s="14"/>
      <c r="I2679" s="14"/>
      <c r="J2679" s="14"/>
      <c r="K2679" s="14"/>
      <c r="L2679" s="14"/>
      <c r="M2679" s="14"/>
      <c r="N2679" s="14"/>
      <c r="O2679" s="14"/>
      <c r="P2679" s="14"/>
      <c r="Q2679" s="14"/>
      <c r="R2679" s="14"/>
      <c r="S2679" s="14"/>
    </row>
    <row r="2680" spans="1:19">
      <c r="A2680" s="14"/>
      <c r="B2680" s="14"/>
      <c r="C2680" s="14"/>
      <c r="D2680" s="14"/>
      <c r="E2680" s="14"/>
      <c r="F2680" s="14"/>
      <c r="G2680" s="14"/>
      <c r="H2680" s="14"/>
      <c r="I2680" s="14"/>
      <c r="J2680" s="14"/>
      <c r="K2680" s="14"/>
      <c r="L2680" s="14"/>
      <c r="M2680" s="14"/>
      <c r="N2680" s="14"/>
      <c r="O2680" s="14"/>
      <c r="P2680" s="14"/>
      <c r="Q2680" s="14"/>
      <c r="R2680" s="14"/>
      <c r="S2680" s="14"/>
    </row>
    <row r="2681" spans="1:19">
      <c r="A2681" s="14"/>
      <c r="B2681" s="14"/>
      <c r="C2681" s="14"/>
      <c r="D2681" s="14"/>
      <c r="E2681" s="14"/>
      <c r="F2681" s="14"/>
      <c r="G2681" s="14"/>
      <c r="H2681" s="14"/>
      <c r="I2681" s="14"/>
      <c r="J2681" s="14"/>
      <c r="K2681" s="14"/>
      <c r="L2681" s="14"/>
      <c r="M2681" s="14"/>
      <c r="N2681" s="14"/>
      <c r="O2681" s="14"/>
      <c r="P2681" s="14"/>
      <c r="Q2681" s="14"/>
      <c r="R2681" s="14"/>
      <c r="S2681" s="14"/>
    </row>
    <row r="2682" spans="1:19">
      <c r="A2682" s="14"/>
      <c r="B2682" s="14"/>
      <c r="C2682" s="14"/>
      <c r="D2682" s="14"/>
      <c r="E2682" s="14"/>
      <c r="F2682" s="14"/>
      <c r="G2682" s="14"/>
      <c r="H2682" s="14"/>
      <c r="I2682" s="14"/>
      <c r="J2682" s="14"/>
      <c r="K2682" s="14"/>
      <c r="L2682" s="14"/>
      <c r="M2682" s="14"/>
      <c r="N2682" s="14"/>
      <c r="O2682" s="14"/>
      <c r="P2682" s="14"/>
      <c r="Q2682" s="14"/>
      <c r="R2682" s="14"/>
      <c r="S2682" s="14"/>
    </row>
    <row r="2683" spans="1:19">
      <c r="A2683" s="14"/>
      <c r="B2683" s="14"/>
      <c r="C2683" s="14"/>
      <c r="D2683" s="14"/>
      <c r="E2683" s="14"/>
      <c r="F2683" s="14"/>
      <c r="G2683" s="14"/>
      <c r="H2683" s="14"/>
      <c r="I2683" s="14"/>
      <c r="J2683" s="14"/>
      <c r="K2683" s="14"/>
      <c r="L2683" s="14"/>
      <c r="M2683" s="14"/>
      <c r="N2683" s="14"/>
      <c r="O2683" s="14"/>
      <c r="P2683" s="14"/>
      <c r="Q2683" s="14"/>
      <c r="R2683" s="14"/>
      <c r="S2683" s="14"/>
    </row>
    <row r="2684" spans="1:19">
      <c r="A2684" s="14"/>
      <c r="B2684" s="14"/>
      <c r="C2684" s="14"/>
      <c r="D2684" s="14"/>
      <c r="E2684" s="14"/>
      <c r="F2684" s="14"/>
      <c r="G2684" s="14"/>
      <c r="H2684" s="14"/>
      <c r="I2684" s="14"/>
      <c r="J2684" s="14"/>
      <c r="K2684" s="14"/>
      <c r="L2684" s="14"/>
      <c r="M2684" s="14"/>
      <c r="N2684" s="14"/>
      <c r="O2684" s="14"/>
      <c r="P2684" s="14"/>
      <c r="Q2684" s="14"/>
      <c r="R2684" s="14"/>
      <c r="S2684" s="14"/>
    </row>
    <row r="2685" spans="1:19">
      <c r="A2685" s="14"/>
      <c r="B2685" s="14"/>
      <c r="C2685" s="14"/>
      <c r="D2685" s="14"/>
      <c r="E2685" s="14"/>
      <c r="F2685" s="14"/>
      <c r="G2685" s="14"/>
      <c r="H2685" s="14"/>
      <c r="I2685" s="14"/>
      <c r="J2685" s="14"/>
      <c r="K2685" s="14"/>
      <c r="L2685" s="14"/>
      <c r="M2685" s="14"/>
      <c r="N2685" s="14"/>
      <c r="O2685" s="14"/>
      <c r="P2685" s="14"/>
      <c r="Q2685" s="14"/>
      <c r="R2685" s="14"/>
      <c r="S2685" s="14"/>
    </row>
    <row r="2686" spans="1:19">
      <c r="A2686" s="14"/>
      <c r="B2686" s="14"/>
      <c r="C2686" s="14"/>
      <c r="D2686" s="14"/>
      <c r="E2686" s="14"/>
      <c r="F2686" s="14"/>
      <c r="G2686" s="14"/>
      <c r="H2686" s="14"/>
      <c r="I2686" s="14"/>
      <c r="J2686" s="14"/>
      <c r="K2686" s="14"/>
      <c r="L2686" s="14"/>
      <c r="M2686" s="14"/>
      <c r="N2686" s="14"/>
      <c r="O2686" s="14"/>
      <c r="P2686" s="14"/>
      <c r="Q2686" s="14"/>
      <c r="R2686" s="14"/>
      <c r="S2686" s="14"/>
    </row>
    <row r="2687" spans="1:19">
      <c r="A2687" s="14"/>
      <c r="B2687" s="14"/>
      <c r="C2687" s="14"/>
      <c r="D2687" s="14"/>
      <c r="E2687" s="14"/>
      <c r="F2687" s="14"/>
      <c r="G2687" s="14"/>
      <c r="H2687" s="14"/>
      <c r="I2687" s="14"/>
      <c r="J2687" s="14"/>
      <c r="K2687" s="14"/>
      <c r="L2687" s="14"/>
      <c r="M2687" s="14"/>
      <c r="N2687" s="14"/>
      <c r="O2687" s="14"/>
      <c r="P2687" s="14"/>
      <c r="Q2687" s="14"/>
      <c r="R2687" s="14"/>
      <c r="S2687" s="14"/>
    </row>
    <row r="2688" spans="1:19">
      <c r="A2688" s="14"/>
      <c r="B2688" s="14"/>
      <c r="C2688" s="14"/>
      <c r="D2688" s="14"/>
      <c r="E2688" s="14"/>
      <c r="F2688" s="14"/>
      <c r="G2688" s="14"/>
      <c r="H2688" s="14"/>
      <c r="I2688" s="14"/>
      <c r="J2688" s="14"/>
      <c r="K2688" s="14"/>
      <c r="L2688" s="14"/>
      <c r="M2688" s="14"/>
      <c r="N2688" s="14"/>
      <c r="O2688" s="14"/>
      <c r="P2688" s="14"/>
      <c r="Q2688" s="14"/>
      <c r="R2688" s="14"/>
      <c r="S2688" s="14"/>
    </row>
    <row r="2689" spans="1:19">
      <c r="A2689" s="14"/>
      <c r="B2689" s="14"/>
      <c r="C2689" s="14"/>
      <c r="D2689" s="14"/>
      <c r="E2689" s="14"/>
      <c r="F2689" s="14"/>
      <c r="G2689" s="14"/>
      <c r="H2689" s="14"/>
      <c r="I2689" s="14"/>
      <c r="J2689" s="14"/>
      <c r="K2689" s="14"/>
      <c r="L2689" s="14"/>
      <c r="M2689" s="14"/>
      <c r="N2689" s="14"/>
      <c r="O2689" s="14"/>
      <c r="P2689" s="14"/>
      <c r="Q2689" s="14"/>
      <c r="R2689" s="14"/>
      <c r="S2689" s="14"/>
    </row>
    <row r="2690" spans="1:19">
      <c r="A2690" s="14"/>
      <c r="B2690" s="14"/>
      <c r="C2690" s="14"/>
      <c r="D2690" s="14"/>
      <c r="E2690" s="14"/>
      <c r="F2690" s="14"/>
      <c r="G2690" s="14"/>
      <c r="H2690" s="14"/>
      <c r="I2690" s="14"/>
      <c r="J2690" s="14"/>
      <c r="K2690" s="14"/>
      <c r="L2690" s="14"/>
      <c r="M2690" s="14"/>
      <c r="N2690" s="14"/>
      <c r="O2690" s="14"/>
      <c r="P2690" s="14"/>
      <c r="Q2690" s="14"/>
      <c r="R2690" s="14"/>
      <c r="S2690" s="14"/>
    </row>
    <row r="2691" spans="1:19">
      <c r="A2691" s="14"/>
      <c r="B2691" s="14"/>
      <c r="C2691" s="14"/>
      <c r="D2691" s="14"/>
      <c r="E2691" s="14"/>
      <c r="F2691" s="14"/>
      <c r="G2691" s="14"/>
      <c r="H2691" s="14"/>
      <c r="I2691" s="14"/>
      <c r="J2691" s="14"/>
      <c r="K2691" s="14"/>
      <c r="L2691" s="14"/>
      <c r="M2691" s="14"/>
      <c r="N2691" s="14"/>
      <c r="O2691" s="14"/>
      <c r="P2691" s="14"/>
      <c r="Q2691" s="14"/>
      <c r="R2691" s="14"/>
      <c r="S2691" s="14"/>
    </row>
    <row r="2692" spans="1:19">
      <c r="A2692" s="14"/>
      <c r="B2692" s="14"/>
      <c r="C2692" s="14"/>
      <c r="D2692" s="14"/>
      <c r="E2692" s="14"/>
      <c r="F2692" s="14"/>
      <c r="G2692" s="14"/>
      <c r="H2692" s="14"/>
      <c r="I2692" s="14"/>
      <c r="J2692" s="14"/>
      <c r="K2692" s="14"/>
      <c r="L2692" s="14"/>
      <c r="M2692" s="14"/>
      <c r="N2692" s="14"/>
      <c r="O2692" s="14"/>
      <c r="P2692" s="14"/>
      <c r="Q2692" s="14"/>
      <c r="R2692" s="14"/>
      <c r="S2692" s="14"/>
    </row>
    <row r="2693" spans="1:19">
      <c r="A2693" s="14"/>
      <c r="B2693" s="14"/>
      <c r="C2693" s="14"/>
      <c r="D2693" s="14"/>
      <c r="E2693" s="14"/>
      <c r="F2693" s="14"/>
      <c r="G2693" s="14"/>
      <c r="H2693" s="14"/>
      <c r="I2693" s="14"/>
      <c r="J2693" s="14"/>
      <c r="K2693" s="14"/>
      <c r="L2693" s="14"/>
      <c r="M2693" s="14"/>
      <c r="N2693" s="14"/>
      <c r="O2693" s="14"/>
      <c r="P2693" s="14"/>
      <c r="Q2693" s="14"/>
      <c r="R2693" s="14"/>
      <c r="S2693" s="14"/>
    </row>
    <row r="2694" spans="1:19">
      <c r="A2694" s="14"/>
      <c r="B2694" s="14"/>
      <c r="C2694" s="14"/>
      <c r="D2694" s="14"/>
      <c r="E2694" s="14"/>
      <c r="F2694" s="14"/>
      <c r="G2694" s="14"/>
      <c r="H2694" s="14"/>
      <c r="I2694" s="14"/>
      <c r="J2694" s="14"/>
      <c r="K2694" s="14"/>
      <c r="L2694" s="14"/>
      <c r="M2694" s="14"/>
      <c r="N2694" s="14"/>
      <c r="O2694" s="14"/>
      <c r="P2694" s="14"/>
      <c r="Q2694" s="14"/>
      <c r="R2694" s="14"/>
      <c r="S2694" s="14"/>
    </row>
    <row r="2695" spans="1:19">
      <c r="A2695" s="14"/>
      <c r="B2695" s="14"/>
      <c r="C2695" s="14"/>
      <c r="D2695" s="14"/>
      <c r="E2695" s="14"/>
      <c r="F2695" s="14"/>
      <c r="G2695" s="14"/>
      <c r="H2695" s="14"/>
      <c r="I2695" s="14"/>
      <c r="J2695" s="14"/>
      <c r="K2695" s="14"/>
      <c r="L2695" s="14"/>
      <c r="M2695" s="14"/>
      <c r="N2695" s="14"/>
      <c r="O2695" s="14"/>
      <c r="P2695" s="14"/>
      <c r="Q2695" s="14"/>
      <c r="R2695" s="14"/>
      <c r="S2695" s="14"/>
    </row>
    <row r="2696" spans="1:19">
      <c r="A2696" s="14"/>
      <c r="B2696" s="14"/>
      <c r="C2696" s="14"/>
      <c r="D2696" s="14"/>
      <c r="E2696" s="14"/>
      <c r="F2696" s="14"/>
      <c r="G2696" s="14"/>
      <c r="H2696" s="14"/>
      <c r="I2696" s="14"/>
      <c r="J2696" s="14"/>
      <c r="K2696" s="14"/>
      <c r="L2696" s="14"/>
      <c r="M2696" s="14"/>
      <c r="N2696" s="14"/>
      <c r="O2696" s="14"/>
      <c r="P2696" s="14"/>
      <c r="Q2696" s="14"/>
      <c r="R2696" s="14"/>
      <c r="S2696" s="14"/>
    </row>
    <row r="2697" spans="1:19">
      <c r="A2697" s="14"/>
      <c r="B2697" s="14"/>
      <c r="C2697" s="14"/>
      <c r="D2697" s="14"/>
      <c r="E2697" s="14"/>
      <c r="F2697" s="14"/>
      <c r="G2697" s="14"/>
      <c r="H2697" s="14"/>
      <c r="I2697" s="14"/>
      <c r="J2697" s="14"/>
      <c r="K2697" s="14"/>
      <c r="L2697" s="14"/>
      <c r="M2697" s="14"/>
      <c r="N2697" s="14"/>
      <c r="O2697" s="14"/>
      <c r="P2697" s="14"/>
      <c r="Q2697" s="14"/>
      <c r="R2697" s="14"/>
      <c r="S2697" s="14"/>
    </row>
    <row r="2698" spans="1:19">
      <c r="A2698" s="14"/>
      <c r="B2698" s="14"/>
      <c r="C2698" s="14"/>
      <c r="D2698" s="14"/>
      <c r="E2698" s="14"/>
      <c r="F2698" s="14"/>
      <c r="G2698" s="14"/>
      <c r="H2698" s="14"/>
      <c r="I2698" s="14"/>
      <c r="J2698" s="14"/>
      <c r="K2698" s="14"/>
      <c r="L2698" s="14"/>
      <c r="M2698" s="14"/>
      <c r="N2698" s="14"/>
      <c r="O2698" s="14"/>
      <c r="P2698" s="14"/>
      <c r="Q2698" s="14"/>
      <c r="R2698" s="14"/>
      <c r="S2698" s="14"/>
    </row>
    <row r="2699" spans="1:19">
      <c r="A2699" s="14"/>
      <c r="B2699" s="14"/>
      <c r="C2699" s="14"/>
      <c r="D2699" s="14"/>
      <c r="E2699" s="14"/>
      <c r="F2699" s="14"/>
      <c r="G2699" s="14"/>
      <c r="H2699" s="14"/>
      <c r="I2699" s="14"/>
      <c r="J2699" s="14"/>
      <c r="K2699" s="14"/>
      <c r="L2699" s="14"/>
      <c r="M2699" s="14"/>
      <c r="N2699" s="14"/>
      <c r="O2699" s="14"/>
      <c r="P2699" s="14"/>
      <c r="Q2699" s="14"/>
      <c r="R2699" s="14"/>
      <c r="S2699" s="14"/>
    </row>
    <row r="2700" spans="1:19">
      <c r="A2700" s="14"/>
      <c r="B2700" s="14"/>
      <c r="C2700" s="14"/>
      <c r="D2700" s="14"/>
      <c r="E2700" s="14"/>
      <c r="F2700" s="14"/>
      <c r="G2700" s="14"/>
      <c r="H2700" s="14"/>
      <c r="I2700" s="14"/>
      <c r="J2700" s="14"/>
      <c r="K2700" s="14"/>
      <c r="L2700" s="14"/>
      <c r="M2700" s="14"/>
      <c r="N2700" s="14"/>
      <c r="O2700" s="14"/>
      <c r="P2700" s="14"/>
      <c r="Q2700" s="14"/>
      <c r="R2700" s="14"/>
      <c r="S2700" s="14"/>
    </row>
    <row r="2701" spans="1:19">
      <c r="A2701" s="14"/>
      <c r="B2701" s="14"/>
      <c r="C2701" s="14"/>
      <c r="D2701" s="14"/>
      <c r="E2701" s="14"/>
      <c r="F2701" s="14"/>
      <c r="G2701" s="14"/>
      <c r="H2701" s="14"/>
      <c r="I2701" s="14"/>
      <c r="J2701" s="14"/>
      <c r="K2701" s="14"/>
      <c r="L2701" s="14"/>
      <c r="M2701" s="14"/>
      <c r="N2701" s="14"/>
      <c r="O2701" s="14"/>
      <c r="P2701" s="14"/>
      <c r="Q2701" s="14"/>
      <c r="R2701" s="14"/>
      <c r="S2701" s="14"/>
    </row>
    <row r="2702" spans="1:19">
      <c r="A2702" s="14"/>
      <c r="B2702" s="14"/>
      <c r="C2702" s="14"/>
      <c r="D2702" s="14"/>
      <c r="E2702" s="14"/>
      <c r="F2702" s="14"/>
      <c r="G2702" s="14"/>
      <c r="H2702" s="14"/>
      <c r="I2702" s="14"/>
      <c r="J2702" s="14"/>
      <c r="K2702" s="14"/>
      <c r="L2702" s="14"/>
      <c r="M2702" s="14"/>
      <c r="N2702" s="14"/>
      <c r="O2702" s="14"/>
      <c r="P2702" s="14"/>
      <c r="Q2702" s="14"/>
      <c r="R2702" s="14"/>
      <c r="S2702" s="14"/>
    </row>
    <row r="2703" spans="1:19">
      <c r="A2703" s="14"/>
      <c r="B2703" s="14"/>
      <c r="C2703" s="14"/>
      <c r="D2703" s="14"/>
      <c r="E2703" s="14"/>
      <c r="F2703" s="14"/>
      <c r="G2703" s="14"/>
      <c r="H2703" s="14"/>
      <c r="I2703" s="14"/>
      <c r="J2703" s="14"/>
      <c r="K2703" s="14"/>
      <c r="L2703" s="14"/>
      <c r="M2703" s="14"/>
      <c r="N2703" s="14"/>
      <c r="O2703" s="14"/>
      <c r="P2703" s="14"/>
      <c r="Q2703" s="14"/>
      <c r="R2703" s="14"/>
      <c r="S2703" s="14"/>
    </row>
    <row r="2704" spans="1:19">
      <c r="A2704" s="14"/>
      <c r="B2704" s="14"/>
      <c r="C2704" s="14"/>
      <c r="D2704" s="14"/>
      <c r="E2704" s="14"/>
      <c r="F2704" s="14"/>
      <c r="G2704" s="14"/>
      <c r="H2704" s="14"/>
      <c r="I2704" s="14"/>
      <c r="J2704" s="14"/>
      <c r="K2704" s="14"/>
      <c r="L2704" s="14"/>
      <c r="M2704" s="14"/>
      <c r="N2704" s="14"/>
      <c r="O2704" s="14"/>
      <c r="P2704" s="14"/>
      <c r="Q2704" s="14"/>
      <c r="R2704" s="14"/>
      <c r="S2704" s="14"/>
    </row>
    <row r="2705" spans="1:19">
      <c r="A2705" s="14"/>
      <c r="B2705" s="14"/>
      <c r="C2705" s="14"/>
      <c r="D2705" s="14"/>
      <c r="E2705" s="14"/>
      <c r="F2705" s="14"/>
      <c r="G2705" s="14"/>
      <c r="H2705" s="14"/>
      <c r="I2705" s="14"/>
      <c r="J2705" s="14"/>
      <c r="K2705" s="14"/>
      <c r="L2705" s="14"/>
      <c r="M2705" s="14"/>
      <c r="N2705" s="14"/>
      <c r="O2705" s="14"/>
      <c r="P2705" s="14"/>
      <c r="Q2705" s="14"/>
      <c r="R2705" s="14"/>
      <c r="S2705" s="14"/>
    </row>
    <row r="2706" spans="1:19">
      <c r="A2706" s="14"/>
      <c r="B2706" s="14"/>
      <c r="C2706" s="14"/>
      <c r="D2706" s="14"/>
      <c r="E2706" s="14"/>
      <c r="F2706" s="14"/>
      <c r="G2706" s="14"/>
      <c r="H2706" s="14"/>
      <c r="I2706" s="14"/>
      <c r="J2706" s="14"/>
      <c r="K2706" s="14"/>
      <c r="L2706" s="14"/>
      <c r="M2706" s="14"/>
      <c r="N2706" s="14"/>
      <c r="O2706" s="14"/>
      <c r="P2706" s="14"/>
      <c r="Q2706" s="14"/>
      <c r="R2706" s="14"/>
      <c r="S2706" s="14"/>
    </row>
    <row r="2707" spans="1:19">
      <c r="A2707" s="14"/>
      <c r="B2707" s="14"/>
      <c r="C2707" s="14"/>
      <c r="D2707" s="14"/>
      <c r="E2707" s="14"/>
      <c r="F2707" s="14"/>
      <c r="G2707" s="14"/>
      <c r="H2707" s="14"/>
      <c r="I2707" s="14"/>
      <c r="J2707" s="14"/>
      <c r="K2707" s="14"/>
      <c r="L2707" s="14"/>
      <c r="M2707" s="14"/>
      <c r="N2707" s="14"/>
      <c r="O2707" s="14"/>
      <c r="P2707" s="14"/>
      <c r="Q2707" s="14"/>
      <c r="R2707" s="14"/>
      <c r="S2707" s="14"/>
    </row>
    <row r="2708" spans="1:19">
      <c r="A2708" s="14"/>
      <c r="B2708" s="14"/>
      <c r="C2708" s="14"/>
      <c r="D2708" s="14"/>
      <c r="E2708" s="14"/>
      <c r="F2708" s="14"/>
      <c r="G2708" s="14"/>
      <c r="H2708" s="14"/>
      <c r="I2708" s="14"/>
      <c r="J2708" s="14"/>
      <c r="K2708" s="14"/>
      <c r="L2708" s="14"/>
      <c r="M2708" s="14"/>
      <c r="N2708" s="14"/>
      <c r="O2708" s="14"/>
      <c r="P2708" s="14"/>
      <c r="Q2708" s="14"/>
      <c r="R2708" s="14"/>
      <c r="S2708" s="14"/>
    </row>
    <row r="2709" spans="1:19">
      <c r="A2709" s="14"/>
      <c r="B2709" s="14"/>
      <c r="C2709" s="14"/>
      <c r="D2709" s="14"/>
      <c r="E2709" s="14"/>
      <c r="F2709" s="14"/>
      <c r="G2709" s="14"/>
      <c r="H2709" s="14"/>
      <c r="I2709" s="14"/>
      <c r="J2709" s="14"/>
      <c r="K2709" s="14"/>
      <c r="L2709" s="14"/>
      <c r="M2709" s="14"/>
      <c r="N2709" s="14"/>
      <c r="O2709" s="14"/>
      <c r="P2709" s="14"/>
      <c r="Q2709" s="14"/>
      <c r="R2709" s="14"/>
      <c r="S2709" s="14"/>
    </row>
    <row r="2710" spans="1:19">
      <c r="A2710" s="14"/>
      <c r="B2710" s="14"/>
      <c r="C2710" s="14"/>
      <c r="D2710" s="14"/>
      <c r="E2710" s="14"/>
      <c r="F2710" s="14"/>
      <c r="G2710" s="14"/>
      <c r="H2710" s="14"/>
      <c r="I2710" s="14"/>
      <c r="J2710" s="14"/>
      <c r="K2710" s="14"/>
      <c r="L2710" s="14"/>
      <c r="M2710" s="14"/>
      <c r="N2710" s="14"/>
      <c r="O2710" s="14"/>
      <c r="P2710" s="14"/>
      <c r="Q2710" s="14"/>
      <c r="R2710" s="14"/>
      <c r="S2710" s="14"/>
    </row>
    <row r="2711" spans="1:19">
      <c r="A2711" s="14"/>
      <c r="B2711" s="14"/>
      <c r="C2711" s="14"/>
      <c r="D2711" s="14"/>
      <c r="E2711" s="14"/>
      <c r="F2711" s="14"/>
      <c r="G2711" s="14"/>
      <c r="H2711" s="14"/>
      <c r="I2711" s="14"/>
      <c r="J2711" s="14"/>
      <c r="K2711" s="14"/>
      <c r="L2711" s="14"/>
      <c r="M2711" s="14"/>
      <c r="N2711" s="14"/>
      <c r="O2711" s="14"/>
      <c r="P2711" s="14"/>
      <c r="Q2711" s="14"/>
      <c r="R2711" s="14"/>
      <c r="S2711" s="14"/>
    </row>
    <row r="2712" spans="1:19">
      <c r="A2712" s="14"/>
      <c r="B2712" s="14"/>
      <c r="C2712" s="14"/>
      <c r="D2712" s="14"/>
      <c r="E2712" s="14"/>
      <c r="F2712" s="14"/>
      <c r="G2712" s="14"/>
      <c r="H2712" s="14"/>
      <c r="I2712" s="14"/>
      <c r="J2712" s="14"/>
      <c r="K2712" s="14"/>
      <c r="L2712" s="14"/>
      <c r="M2712" s="14"/>
      <c r="N2712" s="14"/>
      <c r="O2712" s="14"/>
      <c r="P2712" s="14"/>
      <c r="Q2712" s="14"/>
      <c r="R2712" s="14"/>
      <c r="S2712" s="14"/>
    </row>
    <row r="2713" spans="1:19">
      <c r="A2713" s="14"/>
      <c r="B2713" s="14"/>
      <c r="C2713" s="14"/>
      <c r="D2713" s="14"/>
      <c r="E2713" s="14"/>
      <c r="F2713" s="14"/>
      <c r="G2713" s="14"/>
      <c r="H2713" s="14"/>
      <c r="I2713" s="14"/>
      <c r="J2713" s="14"/>
      <c r="K2713" s="14"/>
      <c r="L2713" s="14"/>
      <c r="M2713" s="14"/>
      <c r="N2713" s="14"/>
      <c r="O2713" s="14"/>
      <c r="P2713" s="14"/>
      <c r="Q2713" s="14"/>
      <c r="R2713" s="14"/>
      <c r="S2713" s="14"/>
    </row>
    <row r="2714" spans="1:19">
      <c r="A2714" s="14"/>
      <c r="B2714" s="14"/>
      <c r="C2714" s="14"/>
      <c r="D2714" s="14"/>
      <c r="E2714" s="14"/>
      <c r="F2714" s="14"/>
      <c r="G2714" s="14"/>
      <c r="H2714" s="14"/>
      <c r="I2714" s="14"/>
      <c r="J2714" s="14"/>
      <c r="K2714" s="14"/>
      <c r="L2714" s="14"/>
      <c r="M2714" s="14"/>
      <c r="N2714" s="14"/>
      <c r="O2714" s="14"/>
      <c r="P2714" s="14"/>
      <c r="Q2714" s="14"/>
      <c r="R2714" s="14"/>
      <c r="S2714" s="14"/>
    </row>
    <row r="2715" spans="1:19">
      <c r="A2715" s="14"/>
      <c r="B2715" s="14"/>
      <c r="C2715" s="14"/>
      <c r="D2715" s="14"/>
      <c r="E2715" s="14"/>
      <c r="F2715" s="14"/>
      <c r="G2715" s="14"/>
      <c r="H2715" s="14"/>
      <c r="I2715" s="14"/>
      <c r="J2715" s="14"/>
      <c r="K2715" s="14"/>
      <c r="L2715" s="14"/>
      <c r="M2715" s="14"/>
      <c r="N2715" s="14"/>
      <c r="O2715" s="14"/>
      <c r="P2715" s="14"/>
      <c r="Q2715" s="14"/>
      <c r="R2715" s="14"/>
      <c r="S2715" s="14"/>
    </row>
    <row r="2716" spans="1:19">
      <c r="A2716" s="14"/>
      <c r="B2716" s="14"/>
      <c r="C2716" s="14"/>
      <c r="D2716" s="14"/>
      <c r="E2716" s="14"/>
      <c r="F2716" s="14"/>
      <c r="G2716" s="14"/>
      <c r="H2716" s="14"/>
      <c r="I2716" s="14"/>
      <c r="J2716" s="14"/>
      <c r="K2716" s="14"/>
      <c r="L2716" s="14"/>
      <c r="M2716" s="14"/>
      <c r="N2716" s="14"/>
      <c r="O2716" s="14"/>
      <c r="P2716" s="14"/>
      <c r="Q2716" s="14"/>
      <c r="R2716" s="14"/>
      <c r="S2716" s="14"/>
    </row>
    <row r="2717" spans="1:19">
      <c r="A2717" s="14"/>
      <c r="B2717" s="14"/>
      <c r="C2717" s="14"/>
      <c r="D2717" s="14"/>
      <c r="E2717" s="14"/>
      <c r="F2717" s="14"/>
      <c r="G2717" s="14"/>
      <c r="H2717" s="14"/>
      <c r="I2717" s="14"/>
      <c r="J2717" s="14"/>
      <c r="K2717" s="14"/>
      <c r="L2717" s="14"/>
      <c r="M2717" s="14"/>
      <c r="N2717" s="14"/>
      <c r="O2717" s="14"/>
      <c r="P2717" s="14"/>
      <c r="Q2717" s="14"/>
      <c r="R2717" s="14"/>
      <c r="S2717" s="14"/>
    </row>
    <row r="2718" spans="1:19">
      <c r="A2718" s="14"/>
      <c r="B2718" s="14"/>
      <c r="C2718" s="14"/>
      <c r="D2718" s="14"/>
      <c r="E2718" s="14"/>
      <c r="F2718" s="14"/>
      <c r="G2718" s="14"/>
      <c r="H2718" s="14"/>
      <c r="I2718" s="14"/>
      <c r="J2718" s="14"/>
      <c r="K2718" s="14"/>
      <c r="L2718" s="14"/>
      <c r="M2718" s="14"/>
      <c r="N2718" s="14"/>
      <c r="O2718" s="14"/>
      <c r="P2718" s="14"/>
      <c r="Q2718" s="14"/>
      <c r="R2718" s="14"/>
      <c r="S2718" s="14"/>
    </row>
    <row r="2719" spans="1:19">
      <c r="A2719" s="14"/>
      <c r="B2719" s="14"/>
      <c r="C2719" s="14"/>
      <c r="D2719" s="14"/>
      <c r="E2719" s="14"/>
      <c r="F2719" s="14"/>
      <c r="G2719" s="14"/>
      <c r="H2719" s="14"/>
      <c r="I2719" s="14"/>
      <c r="J2719" s="14"/>
      <c r="K2719" s="14"/>
      <c r="L2719" s="14"/>
      <c r="M2719" s="14"/>
      <c r="N2719" s="14"/>
      <c r="O2719" s="14"/>
      <c r="P2719" s="14"/>
      <c r="Q2719" s="14"/>
      <c r="R2719" s="14"/>
      <c r="S2719" s="14"/>
    </row>
    <row r="2720" spans="1:19">
      <c r="A2720" s="14"/>
      <c r="B2720" s="14"/>
      <c r="C2720" s="14"/>
      <c r="D2720" s="14"/>
      <c r="E2720" s="14"/>
      <c r="F2720" s="14"/>
      <c r="G2720" s="14"/>
      <c r="H2720" s="14"/>
      <c r="I2720" s="14"/>
      <c r="J2720" s="14"/>
      <c r="K2720" s="14"/>
      <c r="L2720" s="14"/>
      <c r="M2720" s="14"/>
      <c r="N2720" s="14"/>
      <c r="O2720" s="14"/>
      <c r="P2720" s="14"/>
      <c r="Q2720" s="14"/>
      <c r="R2720" s="14"/>
      <c r="S2720" s="14"/>
    </row>
    <row r="2721" spans="1:19">
      <c r="A2721" s="14"/>
      <c r="B2721" s="14"/>
      <c r="C2721" s="14"/>
      <c r="D2721" s="14"/>
      <c r="E2721" s="14"/>
      <c r="F2721" s="14"/>
      <c r="G2721" s="14"/>
      <c r="H2721" s="14"/>
      <c r="I2721" s="14"/>
      <c r="J2721" s="14"/>
      <c r="K2721" s="14"/>
      <c r="L2721" s="14"/>
      <c r="M2721" s="14"/>
      <c r="N2721" s="14"/>
      <c r="O2721" s="14"/>
      <c r="P2721" s="14"/>
      <c r="Q2721" s="14"/>
      <c r="R2721" s="14"/>
      <c r="S2721" s="14"/>
    </row>
    <row r="2722" spans="1:19">
      <c r="A2722" s="14"/>
      <c r="B2722" s="14"/>
      <c r="C2722" s="14"/>
      <c r="D2722" s="14"/>
      <c r="E2722" s="14"/>
      <c r="F2722" s="14"/>
      <c r="G2722" s="14"/>
      <c r="H2722" s="14"/>
      <c r="I2722" s="14"/>
      <c r="J2722" s="14"/>
      <c r="K2722" s="14"/>
      <c r="L2722" s="14"/>
      <c r="M2722" s="14"/>
      <c r="N2722" s="14"/>
      <c r="O2722" s="14"/>
      <c r="P2722" s="14"/>
      <c r="Q2722" s="14"/>
      <c r="R2722" s="14"/>
      <c r="S2722" s="14"/>
    </row>
    <row r="2723" spans="1:19">
      <c r="A2723" s="14"/>
      <c r="B2723" s="14"/>
      <c r="C2723" s="14"/>
      <c r="D2723" s="14"/>
      <c r="E2723" s="14"/>
      <c r="F2723" s="14"/>
      <c r="G2723" s="14"/>
      <c r="H2723" s="14"/>
      <c r="I2723" s="14"/>
      <c r="J2723" s="14"/>
      <c r="K2723" s="14"/>
      <c r="L2723" s="14"/>
      <c r="M2723" s="14"/>
      <c r="N2723" s="14"/>
      <c r="O2723" s="14"/>
      <c r="P2723" s="14"/>
      <c r="Q2723" s="14"/>
      <c r="R2723" s="14"/>
      <c r="S2723" s="14"/>
    </row>
    <row r="2724" spans="1:19">
      <c r="A2724" s="14"/>
      <c r="B2724" s="14"/>
      <c r="C2724" s="14"/>
      <c r="D2724" s="14"/>
      <c r="E2724" s="14"/>
      <c r="F2724" s="14"/>
      <c r="G2724" s="14"/>
      <c r="H2724" s="14"/>
      <c r="I2724" s="14"/>
      <c r="J2724" s="14"/>
      <c r="K2724" s="14"/>
      <c r="L2724" s="14"/>
      <c r="M2724" s="14"/>
      <c r="N2724" s="14"/>
      <c r="O2724" s="14"/>
      <c r="P2724" s="14"/>
      <c r="Q2724" s="14"/>
      <c r="R2724" s="14"/>
      <c r="S2724" s="14"/>
    </row>
    <row r="2725" spans="1:19">
      <c r="A2725" s="14"/>
      <c r="B2725" s="14"/>
      <c r="C2725" s="14"/>
      <c r="D2725" s="14"/>
      <c r="E2725" s="14"/>
      <c r="F2725" s="14"/>
      <c r="G2725" s="14"/>
      <c r="H2725" s="14"/>
      <c r="I2725" s="14"/>
      <c r="J2725" s="14"/>
      <c r="K2725" s="14"/>
      <c r="L2725" s="14"/>
      <c r="M2725" s="14"/>
      <c r="N2725" s="14"/>
      <c r="O2725" s="14"/>
      <c r="P2725" s="14"/>
      <c r="Q2725" s="14"/>
      <c r="R2725" s="14"/>
      <c r="S2725" s="14"/>
    </row>
    <row r="2726" spans="1:19">
      <c r="A2726" s="14"/>
      <c r="B2726" s="14"/>
      <c r="C2726" s="14"/>
      <c r="D2726" s="14"/>
      <c r="E2726" s="14"/>
      <c r="F2726" s="14"/>
      <c r="G2726" s="14"/>
      <c r="H2726" s="14"/>
      <c r="I2726" s="14"/>
      <c r="J2726" s="14"/>
      <c r="K2726" s="14"/>
      <c r="L2726" s="14"/>
      <c r="M2726" s="14"/>
      <c r="N2726" s="14"/>
      <c r="O2726" s="14"/>
      <c r="P2726" s="14"/>
      <c r="Q2726" s="14"/>
      <c r="R2726" s="14"/>
      <c r="S2726" s="14"/>
    </row>
    <row r="2727" spans="1:19">
      <c r="A2727" s="14"/>
      <c r="B2727" s="14"/>
      <c r="C2727" s="14"/>
      <c r="D2727" s="14"/>
      <c r="E2727" s="14"/>
      <c r="F2727" s="14"/>
      <c r="G2727" s="14"/>
      <c r="H2727" s="14"/>
      <c r="I2727" s="14"/>
      <c r="J2727" s="14"/>
      <c r="K2727" s="14"/>
      <c r="L2727" s="14"/>
      <c r="M2727" s="14"/>
      <c r="N2727" s="14"/>
      <c r="O2727" s="14"/>
      <c r="P2727" s="14"/>
      <c r="Q2727" s="14"/>
      <c r="R2727" s="14"/>
      <c r="S2727" s="14"/>
    </row>
    <row r="2728" spans="1:19">
      <c r="A2728" s="14"/>
      <c r="B2728" s="14"/>
      <c r="C2728" s="14"/>
      <c r="D2728" s="14"/>
      <c r="E2728" s="14"/>
      <c r="F2728" s="14"/>
      <c r="G2728" s="14"/>
      <c r="H2728" s="14"/>
      <c r="I2728" s="14"/>
      <c r="J2728" s="14"/>
      <c r="K2728" s="14"/>
      <c r="L2728" s="14"/>
      <c r="M2728" s="14"/>
      <c r="N2728" s="14"/>
      <c r="O2728" s="14"/>
      <c r="P2728" s="14"/>
      <c r="Q2728" s="14"/>
      <c r="R2728" s="14"/>
      <c r="S2728" s="14"/>
    </row>
    <row r="2729" spans="1:19">
      <c r="A2729" s="14"/>
      <c r="B2729" s="14"/>
      <c r="C2729" s="14"/>
      <c r="D2729" s="14"/>
      <c r="E2729" s="14"/>
      <c r="F2729" s="14"/>
      <c r="G2729" s="14"/>
      <c r="H2729" s="14"/>
      <c r="I2729" s="14"/>
      <c r="J2729" s="14"/>
      <c r="K2729" s="14"/>
      <c r="L2729" s="14"/>
      <c r="M2729" s="14"/>
      <c r="N2729" s="14"/>
      <c r="O2729" s="14"/>
      <c r="P2729" s="14"/>
      <c r="Q2729" s="14"/>
      <c r="R2729" s="14"/>
      <c r="S2729" s="14"/>
    </row>
    <row r="2730" spans="1:19">
      <c r="A2730" s="14"/>
      <c r="B2730" s="14"/>
      <c r="C2730" s="14"/>
      <c r="D2730" s="14"/>
      <c r="E2730" s="14"/>
      <c r="F2730" s="14"/>
      <c r="G2730" s="14"/>
      <c r="H2730" s="14"/>
      <c r="I2730" s="14"/>
      <c r="J2730" s="14"/>
      <c r="K2730" s="14"/>
      <c r="L2730" s="14"/>
      <c r="M2730" s="14"/>
      <c r="N2730" s="14"/>
      <c r="O2730" s="14"/>
      <c r="P2730" s="14"/>
      <c r="Q2730" s="14"/>
      <c r="R2730" s="14"/>
      <c r="S2730" s="14"/>
    </row>
    <row r="2731" spans="1:19">
      <c r="A2731" s="14"/>
      <c r="B2731" s="14"/>
      <c r="C2731" s="14"/>
      <c r="D2731" s="14"/>
      <c r="E2731" s="14"/>
      <c r="F2731" s="14"/>
      <c r="G2731" s="14"/>
      <c r="H2731" s="14"/>
      <c r="I2731" s="14"/>
      <c r="J2731" s="14"/>
      <c r="K2731" s="14"/>
      <c r="L2731" s="14"/>
      <c r="M2731" s="14"/>
      <c r="N2731" s="14"/>
      <c r="O2731" s="14"/>
      <c r="P2731" s="14"/>
      <c r="Q2731" s="14"/>
      <c r="R2731" s="14"/>
      <c r="S2731" s="14"/>
    </row>
    <row r="2732" spans="1:19">
      <c r="A2732" s="14"/>
      <c r="B2732" s="14"/>
      <c r="C2732" s="14"/>
      <c r="D2732" s="14"/>
      <c r="E2732" s="14"/>
      <c r="F2732" s="14"/>
      <c r="G2732" s="14"/>
      <c r="H2732" s="14"/>
      <c r="I2732" s="14"/>
      <c r="J2732" s="14"/>
      <c r="K2732" s="14"/>
      <c r="L2732" s="14"/>
      <c r="M2732" s="14"/>
      <c r="N2732" s="14"/>
      <c r="O2732" s="14"/>
      <c r="P2732" s="14"/>
      <c r="Q2732" s="14"/>
      <c r="R2732" s="14"/>
      <c r="S2732" s="14"/>
    </row>
    <row r="2733" spans="1:19">
      <c r="A2733" s="14"/>
      <c r="B2733" s="14"/>
      <c r="C2733" s="14"/>
      <c r="D2733" s="14"/>
      <c r="E2733" s="14"/>
      <c r="F2733" s="14"/>
      <c r="G2733" s="14"/>
      <c r="H2733" s="14"/>
      <c r="I2733" s="14"/>
      <c r="J2733" s="14"/>
      <c r="K2733" s="14"/>
      <c r="L2733" s="14"/>
      <c r="M2733" s="14"/>
      <c r="N2733" s="14"/>
      <c r="O2733" s="14"/>
      <c r="P2733" s="14"/>
      <c r="Q2733" s="14"/>
      <c r="R2733" s="14"/>
      <c r="S2733" s="14"/>
    </row>
    <row r="2734" spans="1:19">
      <c r="A2734" s="14"/>
      <c r="B2734" s="14"/>
      <c r="C2734" s="14"/>
      <c r="D2734" s="14"/>
      <c r="E2734" s="14"/>
      <c r="F2734" s="14"/>
      <c r="G2734" s="14"/>
      <c r="H2734" s="14"/>
      <c r="I2734" s="14"/>
      <c r="J2734" s="14"/>
      <c r="K2734" s="14"/>
      <c r="L2734" s="14"/>
      <c r="M2734" s="14"/>
      <c r="N2734" s="14"/>
      <c r="O2734" s="14"/>
      <c r="P2734" s="14"/>
      <c r="Q2734" s="14"/>
      <c r="R2734" s="14"/>
      <c r="S2734" s="14"/>
    </row>
    <row r="2735" spans="1:19">
      <c r="A2735" s="14"/>
      <c r="B2735" s="14"/>
      <c r="C2735" s="14"/>
      <c r="D2735" s="14"/>
      <c r="E2735" s="14"/>
      <c r="F2735" s="14"/>
      <c r="G2735" s="14"/>
      <c r="H2735" s="14"/>
      <c r="I2735" s="14"/>
      <c r="J2735" s="14"/>
      <c r="K2735" s="14"/>
      <c r="L2735" s="14"/>
      <c r="M2735" s="14"/>
      <c r="N2735" s="14"/>
      <c r="O2735" s="14"/>
      <c r="P2735" s="14"/>
      <c r="Q2735" s="14"/>
      <c r="R2735" s="14"/>
      <c r="S2735" s="14"/>
    </row>
    <row r="2736" spans="1:19">
      <c r="A2736" s="14"/>
      <c r="B2736" s="14"/>
      <c r="C2736" s="14"/>
      <c r="D2736" s="14"/>
      <c r="E2736" s="14"/>
      <c r="F2736" s="14"/>
      <c r="G2736" s="14"/>
      <c r="H2736" s="14"/>
      <c r="I2736" s="14"/>
      <c r="J2736" s="14"/>
      <c r="K2736" s="14"/>
      <c r="L2736" s="14"/>
      <c r="M2736" s="14"/>
      <c r="N2736" s="14"/>
      <c r="O2736" s="14"/>
      <c r="P2736" s="14"/>
      <c r="Q2736" s="14"/>
      <c r="R2736" s="14"/>
      <c r="S2736" s="14"/>
    </row>
    <row r="2737" spans="1:19">
      <c r="A2737" s="14"/>
      <c r="B2737" s="14"/>
      <c r="C2737" s="14"/>
      <c r="D2737" s="14"/>
      <c r="E2737" s="14"/>
      <c r="F2737" s="14"/>
      <c r="G2737" s="14"/>
      <c r="H2737" s="14"/>
      <c r="I2737" s="14"/>
      <c r="J2737" s="14"/>
      <c r="K2737" s="14"/>
      <c r="L2737" s="14"/>
      <c r="M2737" s="14"/>
      <c r="N2737" s="14"/>
      <c r="O2737" s="14"/>
      <c r="P2737" s="14"/>
      <c r="Q2737" s="14"/>
      <c r="R2737" s="14"/>
      <c r="S2737" s="14"/>
    </row>
    <row r="2738" spans="1:19">
      <c r="A2738" s="14"/>
      <c r="B2738" s="14"/>
      <c r="C2738" s="14"/>
      <c r="D2738" s="14"/>
      <c r="E2738" s="14"/>
      <c r="F2738" s="14"/>
      <c r="G2738" s="14"/>
      <c r="H2738" s="14"/>
      <c r="I2738" s="14"/>
      <c r="J2738" s="14"/>
      <c r="K2738" s="14"/>
      <c r="L2738" s="14"/>
      <c r="M2738" s="14"/>
      <c r="N2738" s="14"/>
      <c r="O2738" s="14"/>
      <c r="P2738" s="14"/>
      <c r="Q2738" s="14"/>
      <c r="R2738" s="14"/>
      <c r="S2738" s="14"/>
    </row>
    <row r="2739" spans="1:19">
      <c r="A2739" s="14"/>
      <c r="B2739" s="14"/>
      <c r="C2739" s="14"/>
      <c r="D2739" s="14"/>
      <c r="E2739" s="14"/>
      <c r="F2739" s="14"/>
      <c r="G2739" s="14"/>
      <c r="H2739" s="14"/>
      <c r="I2739" s="14"/>
      <c r="J2739" s="14"/>
      <c r="K2739" s="14"/>
      <c r="L2739" s="14"/>
      <c r="M2739" s="14"/>
      <c r="N2739" s="14"/>
      <c r="O2739" s="14"/>
      <c r="P2739" s="14"/>
      <c r="Q2739" s="14"/>
      <c r="R2739" s="14"/>
      <c r="S2739" s="14"/>
    </row>
    <row r="2740" spans="1:19">
      <c r="A2740" s="14"/>
      <c r="B2740" s="14"/>
      <c r="C2740" s="14"/>
      <c r="D2740" s="14"/>
      <c r="E2740" s="14"/>
      <c r="F2740" s="14"/>
      <c r="G2740" s="14"/>
      <c r="H2740" s="14"/>
      <c r="I2740" s="14"/>
      <c r="J2740" s="14"/>
      <c r="K2740" s="14"/>
      <c r="L2740" s="14"/>
      <c r="M2740" s="14"/>
      <c r="N2740" s="14"/>
      <c r="O2740" s="14"/>
      <c r="P2740" s="14"/>
      <c r="Q2740" s="14"/>
      <c r="R2740" s="14"/>
      <c r="S2740" s="14"/>
    </row>
    <row r="2741" spans="1:19">
      <c r="A2741" s="14"/>
      <c r="B2741" s="14"/>
      <c r="C2741" s="14"/>
      <c r="D2741" s="14"/>
      <c r="E2741" s="14"/>
      <c r="F2741" s="14"/>
      <c r="G2741" s="14"/>
      <c r="H2741" s="14"/>
      <c r="I2741" s="14"/>
      <c r="J2741" s="14"/>
      <c r="K2741" s="14"/>
      <c r="L2741" s="14"/>
      <c r="M2741" s="14"/>
      <c r="N2741" s="14"/>
      <c r="O2741" s="14"/>
      <c r="P2741" s="14"/>
      <c r="Q2741" s="14"/>
      <c r="R2741" s="14"/>
      <c r="S2741" s="14"/>
    </row>
    <row r="2742" spans="1:19">
      <c r="A2742" s="14"/>
      <c r="B2742" s="14"/>
      <c r="C2742" s="14"/>
      <c r="D2742" s="14"/>
      <c r="E2742" s="14"/>
      <c r="F2742" s="14"/>
      <c r="G2742" s="14"/>
      <c r="H2742" s="14"/>
      <c r="I2742" s="14"/>
      <c r="J2742" s="14"/>
      <c r="K2742" s="14"/>
      <c r="L2742" s="14"/>
      <c r="M2742" s="14"/>
      <c r="N2742" s="14"/>
      <c r="O2742" s="14"/>
      <c r="P2742" s="14"/>
      <c r="Q2742" s="14"/>
      <c r="R2742" s="14"/>
      <c r="S2742" s="14"/>
    </row>
    <row r="2743" spans="1:19">
      <c r="A2743" s="14"/>
      <c r="B2743" s="14"/>
      <c r="C2743" s="14"/>
      <c r="D2743" s="14"/>
      <c r="E2743" s="14"/>
      <c r="F2743" s="14"/>
      <c r="G2743" s="14"/>
      <c r="H2743" s="14"/>
      <c r="I2743" s="14"/>
      <c r="J2743" s="14"/>
      <c r="K2743" s="14"/>
      <c r="L2743" s="14"/>
      <c r="M2743" s="14"/>
      <c r="N2743" s="14"/>
      <c r="O2743" s="14"/>
      <c r="P2743" s="14"/>
      <c r="Q2743" s="14"/>
      <c r="R2743" s="14"/>
      <c r="S2743" s="14"/>
    </row>
    <row r="2744" spans="1:19">
      <c r="A2744" s="14"/>
      <c r="B2744" s="14"/>
      <c r="C2744" s="14"/>
      <c r="D2744" s="14"/>
      <c r="E2744" s="14"/>
      <c r="F2744" s="14"/>
      <c r="G2744" s="14"/>
      <c r="H2744" s="14"/>
      <c r="I2744" s="14"/>
      <c r="J2744" s="14"/>
      <c r="K2744" s="14"/>
      <c r="L2744" s="14"/>
      <c r="M2744" s="14"/>
      <c r="N2744" s="14"/>
      <c r="O2744" s="14"/>
      <c r="P2744" s="14"/>
      <c r="Q2744" s="14"/>
      <c r="R2744" s="14"/>
      <c r="S2744" s="14"/>
    </row>
    <row r="2745" spans="1:19">
      <c r="A2745" s="14"/>
      <c r="B2745" s="14"/>
      <c r="C2745" s="14"/>
      <c r="D2745" s="14"/>
      <c r="E2745" s="14"/>
      <c r="F2745" s="14"/>
      <c r="G2745" s="14"/>
      <c r="H2745" s="14"/>
      <c r="I2745" s="14"/>
      <c r="J2745" s="14"/>
      <c r="K2745" s="14"/>
      <c r="L2745" s="14"/>
      <c r="M2745" s="14"/>
      <c r="N2745" s="14"/>
      <c r="O2745" s="14"/>
      <c r="P2745" s="14"/>
      <c r="Q2745" s="14"/>
      <c r="R2745" s="14"/>
      <c r="S2745" s="14"/>
    </row>
    <row r="2746" spans="1:19">
      <c r="A2746" s="14"/>
      <c r="B2746" s="14"/>
      <c r="C2746" s="14"/>
      <c r="D2746" s="14"/>
      <c r="E2746" s="14"/>
      <c r="F2746" s="14"/>
      <c r="G2746" s="14"/>
      <c r="H2746" s="14"/>
      <c r="I2746" s="14"/>
      <c r="J2746" s="14"/>
      <c r="K2746" s="14"/>
      <c r="L2746" s="14"/>
      <c r="M2746" s="14"/>
      <c r="N2746" s="14"/>
      <c r="O2746" s="14"/>
      <c r="P2746" s="14"/>
      <c r="Q2746" s="14"/>
      <c r="R2746" s="14"/>
      <c r="S2746" s="14"/>
    </row>
    <row r="2747" spans="1:19">
      <c r="A2747" s="14"/>
      <c r="B2747" s="14"/>
      <c r="C2747" s="14"/>
      <c r="D2747" s="14"/>
      <c r="E2747" s="14"/>
      <c r="F2747" s="14"/>
      <c r="G2747" s="14"/>
      <c r="H2747" s="14"/>
      <c r="I2747" s="14"/>
      <c r="J2747" s="14"/>
      <c r="K2747" s="14"/>
      <c r="L2747" s="14"/>
      <c r="M2747" s="14"/>
      <c r="N2747" s="14"/>
      <c r="O2747" s="14"/>
      <c r="P2747" s="14"/>
      <c r="Q2747" s="14"/>
      <c r="R2747" s="14"/>
      <c r="S2747" s="14"/>
    </row>
    <row r="2748" spans="1:19">
      <c r="A2748" s="14"/>
      <c r="B2748" s="14"/>
      <c r="C2748" s="14"/>
      <c r="D2748" s="14"/>
      <c r="E2748" s="14"/>
      <c r="F2748" s="14"/>
      <c r="G2748" s="14"/>
      <c r="H2748" s="14"/>
      <c r="I2748" s="14"/>
      <c r="J2748" s="14"/>
      <c r="K2748" s="14"/>
      <c r="L2748" s="14"/>
      <c r="M2748" s="14"/>
      <c r="N2748" s="14"/>
      <c r="O2748" s="14"/>
      <c r="P2748" s="14"/>
      <c r="Q2748" s="14"/>
      <c r="R2748" s="14"/>
      <c r="S2748" s="14"/>
    </row>
    <row r="2749" spans="1:19">
      <c r="A2749" s="14"/>
      <c r="B2749" s="14"/>
      <c r="C2749" s="14"/>
      <c r="D2749" s="14"/>
      <c r="E2749" s="14"/>
      <c r="F2749" s="14"/>
      <c r="G2749" s="14"/>
      <c r="H2749" s="14"/>
      <c r="I2749" s="14"/>
      <c r="J2749" s="14"/>
      <c r="K2749" s="14"/>
      <c r="L2749" s="14"/>
      <c r="M2749" s="14"/>
      <c r="N2749" s="14"/>
      <c r="O2749" s="14"/>
      <c r="P2749" s="14"/>
      <c r="Q2749" s="14"/>
      <c r="R2749" s="14"/>
      <c r="S2749" s="14"/>
    </row>
    <row r="2750" spans="1:19">
      <c r="A2750" s="14"/>
      <c r="B2750" s="14"/>
      <c r="C2750" s="14"/>
      <c r="D2750" s="14"/>
      <c r="E2750" s="14"/>
      <c r="F2750" s="14"/>
      <c r="G2750" s="14"/>
      <c r="H2750" s="14"/>
      <c r="I2750" s="14"/>
      <c r="J2750" s="14"/>
      <c r="K2750" s="14"/>
      <c r="L2750" s="14"/>
      <c r="M2750" s="14"/>
      <c r="N2750" s="14"/>
      <c r="O2750" s="14"/>
      <c r="P2750" s="14"/>
      <c r="Q2750" s="14"/>
      <c r="R2750" s="14"/>
      <c r="S2750" s="14"/>
    </row>
    <row r="2751" spans="1:19">
      <c r="A2751" s="14"/>
      <c r="B2751" s="14"/>
      <c r="C2751" s="14"/>
      <c r="D2751" s="14"/>
      <c r="E2751" s="14"/>
      <c r="F2751" s="14"/>
      <c r="G2751" s="14"/>
      <c r="H2751" s="14"/>
      <c r="I2751" s="14"/>
      <c r="J2751" s="14"/>
      <c r="K2751" s="14"/>
      <c r="L2751" s="14"/>
      <c r="M2751" s="14"/>
      <c r="N2751" s="14"/>
      <c r="O2751" s="14"/>
      <c r="P2751" s="14"/>
      <c r="Q2751" s="14"/>
      <c r="R2751" s="14"/>
      <c r="S2751" s="14"/>
    </row>
    <row r="2752" spans="1:19">
      <c r="A2752" s="14"/>
      <c r="B2752" s="14"/>
      <c r="C2752" s="14"/>
      <c r="D2752" s="14"/>
      <c r="E2752" s="14"/>
      <c r="F2752" s="14"/>
      <c r="G2752" s="14"/>
      <c r="H2752" s="14"/>
      <c r="I2752" s="14"/>
      <c r="J2752" s="14"/>
      <c r="K2752" s="14"/>
      <c r="L2752" s="14"/>
      <c r="M2752" s="14"/>
      <c r="N2752" s="14"/>
      <c r="O2752" s="14"/>
      <c r="P2752" s="14"/>
      <c r="Q2752" s="14"/>
      <c r="R2752" s="14"/>
      <c r="S2752" s="14"/>
    </row>
    <row r="2753" spans="1:19">
      <c r="A2753" s="14"/>
      <c r="B2753" s="14"/>
      <c r="C2753" s="14"/>
      <c r="D2753" s="14"/>
      <c r="E2753" s="14"/>
      <c r="F2753" s="14"/>
      <c r="G2753" s="14"/>
      <c r="H2753" s="14"/>
      <c r="I2753" s="14"/>
      <c r="J2753" s="14"/>
      <c r="K2753" s="14"/>
      <c r="L2753" s="14"/>
      <c r="M2753" s="14"/>
      <c r="N2753" s="14"/>
      <c r="O2753" s="14"/>
      <c r="P2753" s="14"/>
      <c r="Q2753" s="14"/>
      <c r="R2753" s="14"/>
      <c r="S2753" s="14"/>
    </row>
    <row r="2754" spans="1:19">
      <c r="A2754" s="14"/>
      <c r="B2754" s="14"/>
      <c r="C2754" s="14"/>
      <c r="D2754" s="14"/>
      <c r="E2754" s="14"/>
      <c r="F2754" s="14"/>
      <c r="G2754" s="14"/>
      <c r="H2754" s="14"/>
      <c r="I2754" s="14"/>
      <c r="J2754" s="14"/>
      <c r="K2754" s="14"/>
      <c r="L2754" s="14"/>
      <c r="M2754" s="14"/>
      <c r="N2754" s="14"/>
      <c r="O2754" s="14"/>
      <c r="P2754" s="14"/>
      <c r="Q2754" s="14"/>
      <c r="R2754" s="14"/>
      <c r="S2754" s="14"/>
    </row>
    <row r="2755" spans="1:19">
      <c r="A2755" s="14"/>
      <c r="B2755" s="14"/>
      <c r="C2755" s="14"/>
      <c r="D2755" s="14"/>
      <c r="E2755" s="14"/>
      <c r="F2755" s="14"/>
      <c r="G2755" s="14"/>
      <c r="H2755" s="14"/>
      <c r="I2755" s="14"/>
      <c r="J2755" s="14"/>
      <c r="K2755" s="14"/>
      <c r="L2755" s="14"/>
      <c r="M2755" s="14"/>
      <c r="N2755" s="14"/>
      <c r="O2755" s="14"/>
      <c r="P2755" s="14"/>
      <c r="Q2755" s="14"/>
      <c r="R2755" s="14"/>
      <c r="S2755" s="14"/>
    </row>
    <row r="2756" spans="1:19">
      <c r="A2756" s="14"/>
      <c r="B2756" s="14"/>
      <c r="C2756" s="14"/>
      <c r="D2756" s="14"/>
      <c r="E2756" s="14"/>
      <c r="F2756" s="14"/>
      <c r="G2756" s="14"/>
      <c r="H2756" s="14"/>
      <c r="I2756" s="14"/>
      <c r="J2756" s="14"/>
      <c r="K2756" s="14"/>
      <c r="L2756" s="14"/>
      <c r="M2756" s="14"/>
      <c r="N2756" s="14"/>
      <c r="O2756" s="14"/>
      <c r="P2756" s="14"/>
      <c r="Q2756" s="14"/>
      <c r="R2756" s="14"/>
      <c r="S2756" s="14"/>
    </row>
    <row r="2757" spans="1:19">
      <c r="A2757" s="14"/>
      <c r="B2757" s="14"/>
      <c r="C2757" s="14"/>
      <c r="D2757" s="14"/>
      <c r="E2757" s="14"/>
      <c r="F2757" s="14"/>
      <c r="G2757" s="14"/>
      <c r="H2757" s="14"/>
      <c r="I2757" s="14"/>
      <c r="J2757" s="14"/>
      <c r="K2757" s="14"/>
      <c r="L2757" s="14"/>
      <c r="M2757" s="14"/>
      <c r="N2757" s="14"/>
      <c r="O2757" s="14"/>
      <c r="P2757" s="14"/>
      <c r="Q2757" s="14"/>
      <c r="R2757" s="14"/>
      <c r="S2757" s="14"/>
    </row>
    <row r="2758" spans="1:19">
      <c r="A2758" s="14"/>
      <c r="B2758" s="14"/>
      <c r="C2758" s="14"/>
      <c r="D2758" s="14"/>
      <c r="E2758" s="14"/>
      <c r="F2758" s="14"/>
      <c r="G2758" s="14"/>
      <c r="H2758" s="14"/>
      <c r="I2758" s="14"/>
      <c r="J2758" s="14"/>
      <c r="K2758" s="14"/>
      <c r="L2758" s="14"/>
      <c r="M2758" s="14"/>
      <c r="N2758" s="14"/>
      <c r="O2758" s="14"/>
      <c r="P2758" s="14"/>
      <c r="Q2758" s="14"/>
      <c r="R2758" s="14"/>
      <c r="S2758" s="14"/>
    </row>
    <row r="2759" spans="1:19">
      <c r="A2759" s="14"/>
      <c r="B2759" s="14"/>
      <c r="C2759" s="14"/>
      <c r="D2759" s="14"/>
      <c r="E2759" s="14"/>
      <c r="F2759" s="14"/>
      <c r="G2759" s="14"/>
      <c r="H2759" s="14"/>
      <c r="I2759" s="14"/>
      <c r="J2759" s="14"/>
      <c r="K2759" s="14"/>
      <c r="L2759" s="14"/>
      <c r="M2759" s="14"/>
      <c r="N2759" s="14"/>
      <c r="O2759" s="14"/>
      <c r="P2759" s="14"/>
      <c r="Q2759" s="14"/>
      <c r="R2759" s="14"/>
      <c r="S2759" s="14"/>
    </row>
    <row r="2760" spans="1:19">
      <c r="A2760" s="14"/>
      <c r="B2760" s="14"/>
      <c r="C2760" s="14"/>
      <c r="D2760" s="14"/>
      <c r="E2760" s="14"/>
      <c r="F2760" s="14"/>
      <c r="G2760" s="14"/>
      <c r="H2760" s="14"/>
      <c r="I2760" s="14"/>
      <c r="J2760" s="14"/>
      <c r="K2760" s="14"/>
      <c r="L2760" s="14"/>
      <c r="M2760" s="14"/>
      <c r="N2760" s="14"/>
      <c r="O2760" s="14"/>
      <c r="P2760" s="14"/>
      <c r="Q2760" s="14"/>
      <c r="R2760" s="14"/>
      <c r="S2760" s="14"/>
    </row>
    <row r="2761" spans="1:19">
      <c r="A2761" s="14"/>
      <c r="B2761" s="14"/>
      <c r="C2761" s="14"/>
      <c r="D2761" s="14"/>
      <c r="E2761" s="14"/>
      <c r="F2761" s="14"/>
      <c r="G2761" s="14"/>
      <c r="H2761" s="14"/>
      <c r="I2761" s="14"/>
      <c r="J2761" s="14"/>
      <c r="K2761" s="14"/>
      <c r="L2761" s="14"/>
      <c r="M2761" s="14"/>
      <c r="N2761" s="14"/>
      <c r="O2761" s="14"/>
      <c r="P2761" s="14"/>
      <c r="Q2761" s="14"/>
      <c r="R2761" s="14"/>
      <c r="S2761" s="14"/>
    </row>
    <row r="2762" spans="1:19">
      <c r="A2762" s="14"/>
      <c r="B2762" s="14"/>
      <c r="C2762" s="14"/>
      <c r="D2762" s="14"/>
      <c r="E2762" s="14"/>
      <c r="F2762" s="14"/>
      <c r="G2762" s="14"/>
      <c r="H2762" s="14"/>
      <c r="I2762" s="14"/>
      <c r="J2762" s="14"/>
      <c r="K2762" s="14"/>
      <c r="L2762" s="14"/>
      <c r="M2762" s="14"/>
      <c r="N2762" s="14"/>
      <c r="O2762" s="14"/>
      <c r="P2762" s="14"/>
      <c r="Q2762" s="14"/>
      <c r="R2762" s="14"/>
      <c r="S2762" s="14"/>
    </row>
    <row r="2763" spans="1:19">
      <c r="A2763" s="14"/>
      <c r="B2763" s="14"/>
      <c r="C2763" s="14"/>
      <c r="D2763" s="14"/>
      <c r="E2763" s="14"/>
      <c r="F2763" s="14"/>
      <c r="G2763" s="14"/>
      <c r="H2763" s="14"/>
      <c r="I2763" s="14"/>
      <c r="J2763" s="14"/>
      <c r="K2763" s="14"/>
      <c r="L2763" s="14"/>
      <c r="M2763" s="14"/>
      <c r="N2763" s="14"/>
      <c r="O2763" s="14"/>
      <c r="P2763" s="14"/>
      <c r="Q2763" s="14"/>
      <c r="R2763" s="14"/>
      <c r="S2763" s="14"/>
    </row>
    <row r="2764" spans="1:19">
      <c r="A2764" s="14"/>
      <c r="B2764" s="14"/>
      <c r="C2764" s="14"/>
      <c r="D2764" s="14"/>
      <c r="E2764" s="14"/>
      <c r="F2764" s="14"/>
      <c r="G2764" s="14"/>
      <c r="H2764" s="14"/>
      <c r="I2764" s="14"/>
      <c r="J2764" s="14"/>
      <c r="K2764" s="14"/>
      <c r="L2764" s="14"/>
      <c r="M2764" s="14"/>
      <c r="N2764" s="14"/>
      <c r="O2764" s="14"/>
      <c r="P2764" s="14"/>
      <c r="Q2764" s="14"/>
      <c r="R2764" s="14"/>
      <c r="S2764" s="14"/>
    </row>
    <row r="2765" spans="1:19">
      <c r="A2765" s="14"/>
      <c r="B2765" s="14"/>
      <c r="C2765" s="14"/>
      <c r="D2765" s="14"/>
      <c r="E2765" s="14"/>
      <c r="F2765" s="14"/>
      <c r="G2765" s="14"/>
      <c r="H2765" s="14"/>
      <c r="I2765" s="14"/>
      <c r="J2765" s="14"/>
      <c r="K2765" s="14"/>
      <c r="L2765" s="14"/>
      <c r="M2765" s="14"/>
      <c r="N2765" s="14"/>
      <c r="O2765" s="14"/>
      <c r="P2765" s="14"/>
      <c r="Q2765" s="14"/>
      <c r="R2765" s="14"/>
      <c r="S2765" s="14"/>
    </row>
    <row r="2766" spans="1:19">
      <c r="A2766" s="14"/>
      <c r="B2766" s="14"/>
      <c r="C2766" s="14"/>
      <c r="D2766" s="14"/>
      <c r="E2766" s="14"/>
      <c r="F2766" s="14"/>
      <c r="G2766" s="14"/>
      <c r="H2766" s="14"/>
      <c r="I2766" s="14"/>
      <c r="J2766" s="14"/>
      <c r="K2766" s="14"/>
      <c r="L2766" s="14"/>
      <c r="M2766" s="14"/>
      <c r="N2766" s="14"/>
      <c r="O2766" s="14"/>
      <c r="P2766" s="14"/>
      <c r="Q2766" s="14"/>
      <c r="R2766" s="14"/>
      <c r="S2766" s="14"/>
    </row>
    <row r="2767" spans="1:19">
      <c r="A2767" s="14"/>
      <c r="B2767" s="14"/>
      <c r="C2767" s="14"/>
      <c r="D2767" s="14"/>
      <c r="E2767" s="14"/>
      <c r="F2767" s="14"/>
      <c r="G2767" s="14"/>
      <c r="H2767" s="14"/>
      <c r="I2767" s="14"/>
      <c r="J2767" s="14"/>
      <c r="K2767" s="14"/>
      <c r="L2767" s="14"/>
      <c r="M2767" s="14"/>
      <c r="N2767" s="14"/>
      <c r="O2767" s="14"/>
      <c r="P2767" s="14"/>
      <c r="Q2767" s="14"/>
      <c r="R2767" s="14"/>
      <c r="S2767" s="14"/>
    </row>
    <row r="2768" spans="1:19">
      <c r="A2768" s="14"/>
      <c r="B2768" s="14"/>
      <c r="C2768" s="14"/>
      <c r="D2768" s="14"/>
      <c r="E2768" s="14"/>
      <c r="F2768" s="14"/>
      <c r="G2768" s="14"/>
      <c r="H2768" s="14"/>
      <c r="I2768" s="14"/>
      <c r="J2768" s="14"/>
      <c r="K2768" s="14"/>
      <c r="L2768" s="14"/>
      <c r="M2768" s="14"/>
      <c r="N2768" s="14"/>
      <c r="O2768" s="14"/>
      <c r="P2768" s="14"/>
      <c r="Q2768" s="14"/>
      <c r="R2768" s="14"/>
      <c r="S2768" s="14"/>
    </row>
    <row r="2769" spans="1:19">
      <c r="A2769" s="14"/>
      <c r="B2769" s="14"/>
      <c r="C2769" s="14"/>
      <c r="D2769" s="14"/>
      <c r="E2769" s="14"/>
      <c r="F2769" s="14"/>
      <c r="G2769" s="14"/>
      <c r="H2769" s="14"/>
      <c r="I2769" s="14"/>
      <c r="J2769" s="14"/>
      <c r="K2769" s="14"/>
      <c r="L2769" s="14"/>
      <c r="M2769" s="14"/>
      <c r="N2769" s="14"/>
      <c r="O2769" s="14"/>
      <c r="P2769" s="14"/>
      <c r="Q2769" s="14"/>
      <c r="R2769" s="14"/>
      <c r="S2769" s="14"/>
    </row>
    <row r="2770" spans="1:19">
      <c r="A2770" s="14"/>
      <c r="B2770" s="14"/>
      <c r="C2770" s="14"/>
      <c r="D2770" s="14"/>
      <c r="E2770" s="14"/>
      <c r="F2770" s="14"/>
      <c r="G2770" s="14"/>
      <c r="H2770" s="14"/>
      <c r="I2770" s="14"/>
      <c r="J2770" s="14"/>
      <c r="K2770" s="14"/>
      <c r="L2770" s="14"/>
      <c r="M2770" s="14"/>
      <c r="N2770" s="14"/>
      <c r="O2770" s="14"/>
      <c r="P2770" s="14"/>
      <c r="Q2770" s="14"/>
      <c r="R2770" s="14"/>
      <c r="S2770" s="14"/>
    </row>
    <row r="2771" spans="1:19">
      <c r="A2771" s="14"/>
      <c r="B2771" s="14"/>
      <c r="C2771" s="14"/>
      <c r="D2771" s="14"/>
      <c r="E2771" s="14"/>
      <c r="F2771" s="14"/>
      <c r="G2771" s="14"/>
      <c r="H2771" s="14"/>
      <c r="I2771" s="14"/>
      <c r="J2771" s="14"/>
      <c r="K2771" s="14"/>
      <c r="L2771" s="14"/>
      <c r="M2771" s="14"/>
      <c r="N2771" s="14"/>
      <c r="O2771" s="14"/>
      <c r="P2771" s="14"/>
      <c r="Q2771" s="14"/>
      <c r="R2771" s="14"/>
      <c r="S2771" s="14"/>
    </row>
    <row r="2772" spans="1:19">
      <c r="A2772" s="14"/>
      <c r="B2772" s="14"/>
      <c r="C2772" s="14"/>
      <c r="D2772" s="14"/>
      <c r="E2772" s="14"/>
      <c r="F2772" s="14"/>
      <c r="G2772" s="14"/>
      <c r="H2772" s="14"/>
      <c r="I2772" s="14"/>
      <c r="J2772" s="14"/>
      <c r="K2772" s="14"/>
      <c r="L2772" s="14"/>
      <c r="M2772" s="14"/>
      <c r="N2772" s="14"/>
      <c r="O2772" s="14"/>
      <c r="P2772" s="14"/>
      <c r="Q2772" s="14"/>
      <c r="R2772" s="14"/>
      <c r="S2772" s="14"/>
    </row>
    <row r="2773" spans="1:19">
      <c r="A2773" s="14"/>
      <c r="B2773" s="14"/>
      <c r="C2773" s="14"/>
      <c r="D2773" s="14"/>
      <c r="E2773" s="14"/>
      <c r="F2773" s="14"/>
      <c r="G2773" s="14"/>
      <c r="H2773" s="14"/>
      <c r="I2773" s="14"/>
      <c r="J2773" s="14"/>
      <c r="K2773" s="14"/>
      <c r="L2773" s="14"/>
      <c r="M2773" s="14"/>
      <c r="N2773" s="14"/>
      <c r="O2773" s="14"/>
      <c r="P2773" s="14"/>
      <c r="Q2773" s="14"/>
      <c r="R2773" s="14"/>
      <c r="S2773" s="14"/>
    </row>
    <row r="2774" spans="1:19">
      <c r="A2774" s="14"/>
      <c r="B2774" s="14"/>
      <c r="C2774" s="14"/>
      <c r="D2774" s="14"/>
      <c r="E2774" s="14"/>
      <c r="F2774" s="14"/>
      <c r="G2774" s="14"/>
      <c r="H2774" s="14"/>
      <c r="I2774" s="14"/>
      <c r="J2774" s="14"/>
      <c r="K2774" s="14"/>
      <c r="L2774" s="14"/>
      <c r="M2774" s="14"/>
      <c r="N2774" s="14"/>
      <c r="O2774" s="14"/>
      <c r="P2774" s="14"/>
      <c r="Q2774" s="14"/>
      <c r="R2774" s="14"/>
      <c r="S2774" s="14"/>
    </row>
    <row r="2775" spans="1:19">
      <c r="A2775" s="14"/>
      <c r="B2775" s="14"/>
      <c r="C2775" s="14"/>
      <c r="D2775" s="14"/>
      <c r="E2775" s="14"/>
      <c r="F2775" s="14"/>
      <c r="G2775" s="14"/>
      <c r="H2775" s="14"/>
      <c r="I2775" s="14"/>
      <c r="J2775" s="14"/>
      <c r="K2775" s="14"/>
      <c r="L2775" s="14"/>
      <c r="M2775" s="14"/>
      <c r="N2775" s="14"/>
      <c r="O2775" s="14"/>
      <c r="P2775" s="14"/>
      <c r="Q2775" s="14"/>
      <c r="R2775" s="14"/>
      <c r="S2775" s="14"/>
    </row>
    <row r="2776" spans="1:19">
      <c r="A2776" s="14"/>
      <c r="B2776" s="14"/>
      <c r="C2776" s="14"/>
      <c r="D2776" s="14"/>
      <c r="E2776" s="14"/>
      <c r="F2776" s="14"/>
      <c r="G2776" s="14"/>
      <c r="H2776" s="14"/>
      <c r="I2776" s="14"/>
      <c r="J2776" s="14"/>
      <c r="K2776" s="14"/>
      <c r="L2776" s="14"/>
      <c r="M2776" s="14"/>
      <c r="N2776" s="14"/>
      <c r="O2776" s="14"/>
      <c r="P2776" s="14"/>
      <c r="Q2776" s="14"/>
      <c r="R2776" s="14"/>
      <c r="S2776" s="14"/>
    </row>
    <row r="2777" spans="1:19">
      <c r="A2777" s="14"/>
      <c r="B2777" s="14"/>
      <c r="C2777" s="14"/>
      <c r="D2777" s="14"/>
      <c r="E2777" s="14"/>
      <c r="F2777" s="14"/>
      <c r="G2777" s="14"/>
      <c r="H2777" s="14"/>
      <c r="I2777" s="14"/>
      <c r="J2777" s="14"/>
      <c r="K2777" s="14"/>
      <c r="L2777" s="14"/>
      <c r="M2777" s="14"/>
      <c r="N2777" s="14"/>
      <c r="O2777" s="14"/>
      <c r="P2777" s="14"/>
      <c r="Q2777" s="14"/>
      <c r="R2777" s="14"/>
      <c r="S2777" s="14"/>
    </row>
    <row r="2778" spans="1:19">
      <c r="A2778" s="14"/>
      <c r="B2778" s="14"/>
      <c r="C2778" s="14"/>
      <c r="D2778" s="14"/>
      <c r="E2778" s="14"/>
      <c r="F2778" s="14"/>
      <c r="G2778" s="14"/>
      <c r="H2778" s="14"/>
      <c r="I2778" s="14"/>
      <c r="J2778" s="14"/>
      <c r="K2778" s="14"/>
      <c r="L2778" s="14"/>
      <c r="M2778" s="14"/>
      <c r="N2778" s="14"/>
      <c r="O2778" s="14"/>
      <c r="P2778" s="14"/>
      <c r="Q2778" s="14"/>
      <c r="R2778" s="14"/>
      <c r="S2778" s="14"/>
    </row>
    <row r="2779" spans="1:19">
      <c r="A2779" s="14"/>
      <c r="B2779" s="14"/>
      <c r="C2779" s="14"/>
      <c r="D2779" s="14"/>
      <c r="E2779" s="14"/>
      <c r="F2779" s="14"/>
      <c r="G2779" s="14"/>
      <c r="H2779" s="14"/>
      <c r="I2779" s="14"/>
      <c r="J2779" s="14"/>
      <c r="K2779" s="14"/>
      <c r="L2779" s="14"/>
      <c r="M2779" s="14"/>
      <c r="N2779" s="14"/>
      <c r="O2779" s="14"/>
      <c r="P2779" s="14"/>
      <c r="Q2779" s="14"/>
      <c r="R2779" s="14"/>
      <c r="S2779" s="14"/>
    </row>
    <row r="2780" spans="1:19">
      <c r="A2780" s="14"/>
      <c r="B2780" s="14"/>
      <c r="C2780" s="14"/>
      <c r="D2780" s="14"/>
      <c r="E2780" s="14"/>
      <c r="F2780" s="14"/>
      <c r="G2780" s="14"/>
      <c r="H2780" s="14"/>
      <c r="I2780" s="14"/>
      <c r="J2780" s="14"/>
      <c r="K2780" s="14"/>
      <c r="L2780" s="14"/>
      <c r="M2780" s="14"/>
      <c r="N2780" s="14"/>
      <c r="O2780" s="14"/>
      <c r="P2780" s="14"/>
      <c r="Q2780" s="14"/>
      <c r="R2780" s="14"/>
      <c r="S2780" s="14"/>
    </row>
    <row r="2781" spans="1:19">
      <c r="A2781" s="14"/>
      <c r="B2781" s="14"/>
      <c r="C2781" s="14"/>
      <c r="D2781" s="14"/>
      <c r="E2781" s="14"/>
      <c r="F2781" s="14"/>
      <c r="G2781" s="14"/>
      <c r="H2781" s="14"/>
      <c r="I2781" s="14"/>
      <c r="J2781" s="14"/>
      <c r="K2781" s="14"/>
      <c r="L2781" s="14"/>
      <c r="M2781" s="14"/>
      <c r="N2781" s="14"/>
      <c r="O2781" s="14"/>
      <c r="P2781" s="14"/>
      <c r="Q2781" s="14"/>
      <c r="R2781" s="14"/>
      <c r="S2781" s="14"/>
    </row>
    <row r="2782" spans="1:19">
      <c r="A2782" s="14"/>
      <c r="B2782" s="14"/>
      <c r="C2782" s="14"/>
      <c r="D2782" s="14"/>
      <c r="E2782" s="14"/>
      <c r="F2782" s="14"/>
      <c r="G2782" s="14"/>
      <c r="H2782" s="14"/>
      <c r="I2782" s="14"/>
      <c r="J2782" s="14"/>
      <c r="K2782" s="14"/>
      <c r="L2782" s="14"/>
      <c r="M2782" s="14"/>
      <c r="N2782" s="14"/>
      <c r="O2782" s="14"/>
      <c r="P2782" s="14"/>
      <c r="Q2782" s="14"/>
      <c r="R2782" s="14"/>
      <c r="S2782" s="14"/>
    </row>
    <row r="2783" spans="1:19">
      <c r="A2783" s="14"/>
      <c r="B2783" s="14"/>
      <c r="C2783" s="14"/>
      <c r="D2783" s="14"/>
      <c r="E2783" s="14"/>
      <c r="F2783" s="14"/>
      <c r="G2783" s="14"/>
      <c r="H2783" s="14"/>
      <c r="I2783" s="14"/>
      <c r="J2783" s="14"/>
      <c r="K2783" s="14"/>
      <c r="L2783" s="14"/>
      <c r="M2783" s="14"/>
      <c r="N2783" s="14"/>
      <c r="O2783" s="14"/>
      <c r="P2783" s="14"/>
      <c r="Q2783" s="14"/>
      <c r="R2783" s="14"/>
      <c r="S2783" s="14"/>
    </row>
    <row r="2784" spans="1:19">
      <c r="A2784" s="14"/>
      <c r="B2784" s="14"/>
      <c r="C2784" s="14"/>
      <c r="D2784" s="14"/>
      <c r="E2784" s="14"/>
      <c r="F2784" s="14"/>
      <c r="G2784" s="14"/>
      <c r="H2784" s="14"/>
      <c r="I2784" s="14"/>
      <c r="J2784" s="14"/>
      <c r="K2784" s="14"/>
      <c r="L2784" s="14"/>
      <c r="M2784" s="14"/>
      <c r="N2784" s="14"/>
      <c r="O2784" s="14"/>
      <c r="P2784" s="14"/>
      <c r="Q2784" s="14"/>
      <c r="R2784" s="14"/>
      <c r="S2784" s="14"/>
    </row>
    <row r="2785" spans="1:19">
      <c r="A2785" s="14"/>
      <c r="B2785" s="14"/>
      <c r="C2785" s="14"/>
      <c r="D2785" s="14"/>
      <c r="E2785" s="14"/>
      <c r="F2785" s="14"/>
      <c r="G2785" s="14"/>
      <c r="H2785" s="14"/>
      <c r="I2785" s="14"/>
      <c r="J2785" s="14"/>
      <c r="K2785" s="14"/>
      <c r="L2785" s="14"/>
      <c r="M2785" s="14"/>
      <c r="N2785" s="14"/>
      <c r="O2785" s="14"/>
      <c r="P2785" s="14"/>
      <c r="Q2785" s="14"/>
      <c r="R2785" s="14"/>
      <c r="S2785" s="14"/>
    </row>
    <row r="2786" spans="1:19">
      <c r="A2786" s="14"/>
      <c r="B2786" s="14"/>
      <c r="C2786" s="14"/>
      <c r="D2786" s="14"/>
      <c r="E2786" s="14"/>
      <c r="F2786" s="14"/>
      <c r="G2786" s="14"/>
      <c r="H2786" s="14"/>
      <c r="I2786" s="14"/>
      <c r="J2786" s="14"/>
      <c r="K2786" s="14"/>
      <c r="L2786" s="14"/>
      <c r="M2786" s="14"/>
      <c r="N2786" s="14"/>
      <c r="O2786" s="14"/>
      <c r="P2786" s="14"/>
      <c r="Q2786" s="14"/>
      <c r="R2786" s="14"/>
      <c r="S2786" s="14"/>
    </row>
    <row r="2787" spans="1:19">
      <c r="A2787" s="14"/>
      <c r="B2787" s="14"/>
      <c r="C2787" s="14"/>
      <c r="D2787" s="14"/>
      <c r="E2787" s="14"/>
      <c r="F2787" s="14"/>
      <c r="G2787" s="14"/>
      <c r="H2787" s="14"/>
      <c r="I2787" s="14"/>
      <c r="J2787" s="14"/>
      <c r="K2787" s="14"/>
      <c r="L2787" s="14"/>
      <c r="M2787" s="14"/>
      <c r="N2787" s="14"/>
      <c r="O2787" s="14"/>
      <c r="P2787" s="14"/>
      <c r="Q2787" s="14"/>
      <c r="R2787" s="14"/>
      <c r="S2787" s="14"/>
    </row>
    <row r="2788" spans="1:19">
      <c r="A2788" s="14"/>
      <c r="B2788" s="14"/>
      <c r="C2788" s="14"/>
      <c r="D2788" s="14"/>
      <c r="E2788" s="14"/>
      <c r="F2788" s="14"/>
      <c r="G2788" s="14"/>
      <c r="H2788" s="14"/>
      <c r="I2788" s="14"/>
      <c r="J2788" s="14"/>
      <c r="K2788" s="14"/>
      <c r="L2788" s="14"/>
      <c r="M2788" s="14"/>
      <c r="N2788" s="14"/>
      <c r="O2788" s="14"/>
      <c r="P2788" s="14"/>
      <c r="Q2788" s="14"/>
      <c r="R2788" s="14"/>
      <c r="S2788" s="14"/>
    </row>
    <row r="2789" spans="1:19">
      <c r="A2789" s="14"/>
      <c r="B2789" s="14"/>
      <c r="C2789" s="14"/>
      <c r="D2789" s="14"/>
      <c r="E2789" s="14"/>
      <c r="F2789" s="14"/>
      <c r="G2789" s="14"/>
      <c r="H2789" s="14"/>
      <c r="I2789" s="14"/>
      <c r="J2789" s="14"/>
      <c r="K2789" s="14"/>
      <c r="L2789" s="14"/>
      <c r="M2789" s="14"/>
      <c r="N2789" s="14"/>
      <c r="O2789" s="14"/>
      <c r="P2789" s="14"/>
      <c r="Q2789" s="14"/>
      <c r="R2789" s="14"/>
      <c r="S2789" s="14"/>
    </row>
    <row r="2790" spans="1:19">
      <c r="A2790" s="14"/>
      <c r="B2790" s="14"/>
      <c r="C2790" s="14"/>
      <c r="D2790" s="14"/>
      <c r="E2790" s="14"/>
      <c r="F2790" s="14"/>
      <c r="G2790" s="14"/>
      <c r="H2790" s="14"/>
      <c r="I2790" s="14"/>
      <c r="J2790" s="14"/>
      <c r="K2790" s="14"/>
      <c r="L2790" s="14"/>
      <c r="M2790" s="14"/>
      <c r="N2790" s="14"/>
      <c r="O2790" s="14"/>
      <c r="P2790" s="14"/>
      <c r="Q2790" s="14"/>
      <c r="R2790" s="14"/>
      <c r="S2790" s="14"/>
    </row>
    <row r="2791" spans="1:19">
      <c r="A2791" s="14"/>
      <c r="B2791" s="14"/>
      <c r="C2791" s="14"/>
      <c r="D2791" s="14"/>
      <c r="E2791" s="14"/>
      <c r="F2791" s="14"/>
      <c r="G2791" s="14"/>
      <c r="H2791" s="14"/>
      <c r="I2791" s="14"/>
      <c r="J2791" s="14"/>
      <c r="K2791" s="14"/>
      <c r="L2791" s="14"/>
      <c r="M2791" s="14"/>
      <c r="N2791" s="14"/>
      <c r="O2791" s="14"/>
      <c r="P2791" s="14"/>
      <c r="Q2791" s="14"/>
      <c r="R2791" s="14"/>
      <c r="S2791" s="14"/>
    </row>
    <row r="2792" spans="1:19">
      <c r="A2792" s="14"/>
      <c r="B2792" s="14"/>
      <c r="C2792" s="14"/>
      <c r="D2792" s="14"/>
      <c r="E2792" s="14"/>
      <c r="F2792" s="14"/>
      <c r="G2792" s="14"/>
      <c r="H2792" s="14"/>
      <c r="I2792" s="14"/>
      <c r="J2792" s="14"/>
      <c r="K2792" s="14"/>
      <c r="L2792" s="14"/>
      <c r="M2792" s="14"/>
      <c r="N2792" s="14"/>
      <c r="O2792" s="14"/>
      <c r="P2792" s="14"/>
      <c r="Q2792" s="14"/>
      <c r="R2792" s="14"/>
      <c r="S2792" s="14"/>
    </row>
    <row r="2793" spans="1:19">
      <c r="A2793" s="14"/>
      <c r="B2793" s="14"/>
      <c r="C2793" s="14"/>
      <c r="D2793" s="14"/>
      <c r="E2793" s="14"/>
      <c r="F2793" s="14"/>
      <c r="G2793" s="14"/>
      <c r="H2793" s="14"/>
      <c r="I2793" s="14"/>
      <c r="J2793" s="14"/>
      <c r="K2793" s="14"/>
      <c r="L2793" s="14"/>
      <c r="M2793" s="14"/>
      <c r="N2793" s="14"/>
      <c r="O2793" s="14"/>
      <c r="P2793" s="14"/>
      <c r="Q2793" s="14"/>
      <c r="R2793" s="14"/>
      <c r="S2793" s="14"/>
    </row>
    <row r="2794" spans="1:19">
      <c r="A2794" s="14"/>
      <c r="B2794" s="14"/>
      <c r="C2794" s="14"/>
      <c r="D2794" s="14"/>
      <c r="E2794" s="14"/>
      <c r="F2794" s="14"/>
      <c r="G2794" s="14"/>
      <c r="H2794" s="14"/>
      <c r="I2794" s="14"/>
      <c r="J2794" s="14"/>
      <c r="K2794" s="14"/>
      <c r="L2794" s="14"/>
      <c r="M2794" s="14"/>
      <c r="N2794" s="14"/>
      <c r="O2794" s="14"/>
      <c r="P2794" s="14"/>
      <c r="Q2794" s="14"/>
      <c r="R2794" s="14"/>
      <c r="S2794" s="14"/>
    </row>
    <row r="2795" spans="1:19">
      <c r="A2795" s="14"/>
      <c r="B2795" s="14"/>
      <c r="C2795" s="14"/>
      <c r="D2795" s="14"/>
      <c r="E2795" s="14"/>
      <c r="F2795" s="14"/>
      <c r="G2795" s="14"/>
      <c r="H2795" s="14"/>
      <c r="I2795" s="14"/>
      <c r="J2795" s="14"/>
      <c r="K2795" s="14"/>
      <c r="L2795" s="14"/>
      <c r="M2795" s="14"/>
      <c r="N2795" s="14"/>
      <c r="O2795" s="14"/>
      <c r="P2795" s="14"/>
      <c r="Q2795" s="14"/>
      <c r="R2795" s="14"/>
      <c r="S2795" s="14"/>
    </row>
    <row r="2796" spans="1:19">
      <c r="A2796" s="14"/>
      <c r="B2796" s="14"/>
      <c r="C2796" s="14"/>
      <c r="D2796" s="14"/>
      <c r="E2796" s="14"/>
      <c r="F2796" s="14"/>
      <c r="G2796" s="14"/>
      <c r="H2796" s="14"/>
      <c r="I2796" s="14"/>
      <c r="J2796" s="14"/>
      <c r="K2796" s="14"/>
      <c r="L2796" s="14"/>
      <c r="M2796" s="14"/>
      <c r="N2796" s="14"/>
      <c r="O2796" s="14"/>
      <c r="P2796" s="14"/>
      <c r="Q2796" s="14"/>
      <c r="R2796" s="14"/>
      <c r="S2796" s="14"/>
    </row>
    <row r="2797" spans="1:19">
      <c r="A2797" s="14"/>
      <c r="B2797" s="14"/>
      <c r="C2797" s="14"/>
      <c r="D2797" s="14"/>
      <c r="E2797" s="14"/>
      <c r="F2797" s="14"/>
      <c r="G2797" s="14"/>
      <c r="H2797" s="14"/>
      <c r="I2797" s="14"/>
      <c r="J2797" s="14"/>
      <c r="K2797" s="14"/>
      <c r="L2797" s="14"/>
      <c r="M2797" s="14"/>
      <c r="N2797" s="14"/>
      <c r="O2797" s="14"/>
      <c r="P2797" s="14"/>
      <c r="Q2797" s="14"/>
      <c r="R2797" s="14"/>
      <c r="S2797" s="14"/>
    </row>
    <row r="2798" spans="1:19">
      <c r="A2798" s="14"/>
      <c r="B2798" s="14"/>
      <c r="C2798" s="14"/>
      <c r="D2798" s="14"/>
      <c r="E2798" s="14"/>
      <c r="F2798" s="14"/>
      <c r="G2798" s="14"/>
      <c r="H2798" s="14"/>
      <c r="I2798" s="14"/>
      <c r="J2798" s="14"/>
      <c r="K2798" s="14"/>
      <c r="L2798" s="14"/>
      <c r="M2798" s="14"/>
      <c r="N2798" s="14"/>
      <c r="O2798" s="14"/>
      <c r="P2798" s="14"/>
      <c r="Q2798" s="14"/>
      <c r="R2798" s="14"/>
      <c r="S2798" s="14"/>
    </row>
    <row r="2799" spans="1:19">
      <c r="A2799" s="14"/>
      <c r="B2799" s="14"/>
      <c r="C2799" s="14"/>
      <c r="D2799" s="14"/>
      <c r="E2799" s="14"/>
      <c r="F2799" s="14"/>
      <c r="G2799" s="14"/>
      <c r="H2799" s="14"/>
      <c r="I2799" s="14"/>
      <c r="J2799" s="14"/>
      <c r="K2799" s="14"/>
      <c r="L2799" s="14"/>
      <c r="M2799" s="14"/>
      <c r="N2799" s="14"/>
      <c r="O2799" s="14"/>
      <c r="P2799" s="14"/>
      <c r="Q2799" s="14"/>
      <c r="R2799" s="14"/>
      <c r="S2799" s="14"/>
    </row>
    <row r="2800" spans="1:19">
      <c r="A2800" s="14"/>
      <c r="B2800" s="14"/>
      <c r="C2800" s="14"/>
      <c r="D2800" s="14"/>
      <c r="E2800" s="14"/>
      <c r="F2800" s="14"/>
      <c r="G2800" s="14"/>
      <c r="H2800" s="14"/>
      <c r="I2800" s="14"/>
      <c r="J2800" s="14"/>
      <c r="K2800" s="14"/>
      <c r="L2800" s="14"/>
      <c r="M2800" s="14"/>
      <c r="N2800" s="14"/>
      <c r="O2800" s="14"/>
      <c r="P2800" s="14"/>
      <c r="Q2800" s="14"/>
      <c r="R2800" s="14"/>
      <c r="S2800" s="14"/>
    </row>
    <row r="2801" spans="1:19">
      <c r="A2801" s="14"/>
      <c r="B2801" s="14"/>
      <c r="C2801" s="14"/>
      <c r="D2801" s="14"/>
      <c r="E2801" s="14"/>
      <c r="F2801" s="14"/>
      <c r="G2801" s="14"/>
      <c r="H2801" s="14"/>
      <c r="I2801" s="14"/>
      <c r="J2801" s="14"/>
      <c r="K2801" s="14"/>
      <c r="L2801" s="14"/>
      <c r="M2801" s="14"/>
      <c r="N2801" s="14"/>
      <c r="O2801" s="14"/>
      <c r="P2801" s="14"/>
      <c r="Q2801" s="14"/>
      <c r="R2801" s="14"/>
      <c r="S2801" s="14"/>
    </row>
    <row r="2802" spans="1:19">
      <c r="A2802" s="14"/>
      <c r="B2802" s="14"/>
      <c r="C2802" s="14"/>
      <c r="D2802" s="14"/>
      <c r="E2802" s="14"/>
      <c r="F2802" s="14"/>
      <c r="G2802" s="14"/>
      <c r="H2802" s="14"/>
      <c r="I2802" s="14"/>
      <c r="J2802" s="14"/>
      <c r="K2802" s="14"/>
      <c r="L2802" s="14"/>
      <c r="M2802" s="14"/>
      <c r="N2802" s="14"/>
      <c r="O2802" s="14"/>
      <c r="P2802" s="14"/>
      <c r="Q2802" s="14"/>
      <c r="R2802" s="14"/>
      <c r="S2802" s="14"/>
    </row>
    <row r="2803" spans="1:19">
      <c r="A2803" s="14"/>
      <c r="B2803" s="14"/>
      <c r="C2803" s="14"/>
      <c r="D2803" s="14"/>
      <c r="E2803" s="14"/>
      <c r="F2803" s="14"/>
      <c r="G2803" s="14"/>
      <c r="H2803" s="14"/>
      <c r="I2803" s="14"/>
      <c r="J2803" s="14"/>
      <c r="K2803" s="14"/>
      <c r="L2803" s="14"/>
      <c r="M2803" s="14"/>
      <c r="N2803" s="14"/>
      <c r="O2803" s="14"/>
      <c r="P2803" s="14"/>
      <c r="Q2803" s="14"/>
      <c r="R2803" s="14"/>
      <c r="S2803" s="14"/>
    </row>
    <row r="2804" spans="1:19">
      <c r="A2804" s="14"/>
      <c r="B2804" s="14"/>
      <c r="C2804" s="14"/>
      <c r="D2804" s="14"/>
      <c r="E2804" s="14"/>
      <c r="F2804" s="14"/>
      <c r="G2804" s="14"/>
      <c r="H2804" s="14"/>
      <c r="I2804" s="14"/>
      <c r="J2804" s="14"/>
      <c r="K2804" s="14"/>
      <c r="L2804" s="14"/>
      <c r="M2804" s="14"/>
      <c r="N2804" s="14"/>
      <c r="O2804" s="14"/>
      <c r="P2804" s="14"/>
      <c r="Q2804" s="14"/>
      <c r="R2804" s="14"/>
      <c r="S2804" s="14"/>
    </row>
    <row r="2805" spans="1:19">
      <c r="A2805" s="14"/>
      <c r="B2805" s="14"/>
      <c r="C2805" s="14"/>
      <c r="D2805" s="14"/>
      <c r="E2805" s="14"/>
      <c r="F2805" s="14"/>
      <c r="G2805" s="14"/>
      <c r="H2805" s="14"/>
      <c r="I2805" s="14"/>
      <c r="J2805" s="14"/>
      <c r="K2805" s="14"/>
      <c r="L2805" s="14"/>
      <c r="M2805" s="14"/>
      <c r="N2805" s="14"/>
      <c r="O2805" s="14"/>
      <c r="P2805" s="14"/>
      <c r="Q2805" s="14"/>
      <c r="R2805" s="14"/>
      <c r="S2805" s="14"/>
    </row>
    <row r="2806" spans="1:19">
      <c r="A2806" s="14"/>
      <c r="B2806" s="14"/>
      <c r="C2806" s="14"/>
      <c r="D2806" s="14"/>
      <c r="E2806" s="14"/>
      <c r="F2806" s="14"/>
      <c r="G2806" s="14"/>
      <c r="H2806" s="14"/>
      <c r="I2806" s="14"/>
      <c r="J2806" s="14"/>
      <c r="K2806" s="14"/>
      <c r="L2806" s="14"/>
      <c r="M2806" s="14"/>
      <c r="N2806" s="14"/>
      <c r="O2806" s="14"/>
      <c r="P2806" s="14"/>
      <c r="Q2806" s="14"/>
      <c r="R2806" s="14"/>
      <c r="S2806" s="14"/>
    </row>
    <row r="2807" spans="1:19">
      <c r="A2807" s="14"/>
      <c r="B2807" s="14"/>
      <c r="C2807" s="14"/>
      <c r="D2807" s="14"/>
      <c r="E2807" s="14"/>
      <c r="F2807" s="14"/>
      <c r="G2807" s="14"/>
      <c r="H2807" s="14"/>
      <c r="I2807" s="14"/>
      <c r="J2807" s="14"/>
      <c r="K2807" s="14"/>
      <c r="L2807" s="14"/>
      <c r="M2807" s="14"/>
      <c r="N2807" s="14"/>
      <c r="O2807" s="14"/>
      <c r="P2807" s="14"/>
      <c r="Q2807" s="14"/>
      <c r="R2807" s="14"/>
      <c r="S2807" s="14"/>
    </row>
    <row r="2808" spans="1:19">
      <c r="A2808" s="14"/>
      <c r="B2808" s="14"/>
      <c r="C2808" s="14"/>
      <c r="D2808" s="14"/>
      <c r="E2808" s="14"/>
      <c r="F2808" s="14"/>
      <c r="G2808" s="14"/>
      <c r="H2808" s="14"/>
      <c r="I2808" s="14"/>
      <c r="J2808" s="14"/>
      <c r="K2808" s="14"/>
      <c r="L2808" s="14"/>
      <c r="M2808" s="14"/>
      <c r="N2808" s="14"/>
      <c r="O2808" s="14"/>
      <c r="P2808" s="14"/>
      <c r="Q2808" s="14"/>
      <c r="R2808" s="14"/>
      <c r="S2808" s="14"/>
    </row>
    <row r="2809" spans="1:19">
      <c r="A2809" s="14"/>
      <c r="B2809" s="14"/>
      <c r="C2809" s="14"/>
      <c r="D2809" s="14"/>
      <c r="E2809" s="14"/>
      <c r="F2809" s="14"/>
      <c r="G2809" s="14"/>
      <c r="H2809" s="14"/>
      <c r="I2809" s="14"/>
      <c r="J2809" s="14"/>
      <c r="K2809" s="14"/>
      <c r="L2809" s="14"/>
      <c r="M2809" s="14"/>
      <c r="N2809" s="14"/>
      <c r="O2809" s="14"/>
      <c r="P2809" s="14"/>
      <c r="Q2809" s="14"/>
      <c r="R2809" s="14"/>
      <c r="S2809" s="14"/>
    </row>
    <row r="2810" spans="1:19">
      <c r="A2810" s="14"/>
      <c r="B2810" s="14"/>
      <c r="C2810" s="14"/>
      <c r="D2810" s="14"/>
      <c r="E2810" s="14"/>
      <c r="F2810" s="14"/>
      <c r="G2810" s="14"/>
      <c r="H2810" s="14"/>
      <c r="I2810" s="14"/>
      <c r="J2810" s="14"/>
      <c r="K2810" s="14"/>
      <c r="L2810" s="14"/>
      <c r="M2810" s="14"/>
      <c r="N2810" s="14"/>
      <c r="O2810" s="14"/>
      <c r="P2810" s="14"/>
      <c r="Q2810" s="14"/>
      <c r="R2810" s="14"/>
      <c r="S2810" s="14"/>
    </row>
    <row r="2811" spans="1:19">
      <c r="A2811" s="14"/>
      <c r="B2811" s="14"/>
      <c r="C2811" s="14"/>
      <c r="D2811" s="14"/>
      <c r="E2811" s="14"/>
      <c r="F2811" s="14"/>
      <c r="G2811" s="14"/>
      <c r="H2811" s="14"/>
      <c r="I2811" s="14"/>
      <c r="J2811" s="14"/>
      <c r="K2811" s="14"/>
      <c r="L2811" s="14"/>
      <c r="M2811" s="14"/>
      <c r="N2811" s="14"/>
      <c r="O2811" s="14"/>
      <c r="P2811" s="14"/>
      <c r="Q2811" s="14"/>
      <c r="R2811" s="14"/>
      <c r="S2811" s="14"/>
    </row>
    <row r="2812" spans="1:19">
      <c r="A2812" s="14"/>
      <c r="B2812" s="14"/>
      <c r="C2812" s="14"/>
      <c r="D2812" s="14"/>
      <c r="E2812" s="14"/>
      <c r="F2812" s="14"/>
      <c r="G2812" s="14"/>
      <c r="H2812" s="14"/>
      <c r="I2812" s="14"/>
      <c r="J2812" s="14"/>
      <c r="K2812" s="14"/>
      <c r="L2812" s="14"/>
      <c r="M2812" s="14"/>
      <c r="N2812" s="14"/>
      <c r="O2812" s="14"/>
      <c r="P2812" s="14"/>
      <c r="Q2812" s="14"/>
      <c r="R2812" s="14"/>
      <c r="S2812" s="14"/>
    </row>
    <row r="2813" spans="1:19">
      <c r="A2813" s="14"/>
      <c r="B2813" s="14"/>
      <c r="C2813" s="14"/>
      <c r="D2813" s="14"/>
      <c r="E2813" s="14"/>
      <c r="F2813" s="14"/>
      <c r="G2813" s="14"/>
      <c r="H2813" s="14"/>
      <c r="I2813" s="14"/>
      <c r="J2813" s="14"/>
      <c r="K2813" s="14"/>
      <c r="L2813" s="14"/>
      <c r="M2813" s="14"/>
      <c r="N2813" s="14"/>
      <c r="O2813" s="14"/>
      <c r="P2813" s="14"/>
      <c r="Q2813" s="14"/>
      <c r="R2813" s="14"/>
      <c r="S2813" s="14"/>
    </row>
    <row r="2814" spans="1:19">
      <c r="A2814" s="14"/>
      <c r="B2814" s="14"/>
      <c r="C2814" s="14"/>
      <c r="D2814" s="14"/>
      <c r="E2814" s="14"/>
      <c r="F2814" s="14"/>
      <c r="G2814" s="14"/>
      <c r="H2814" s="14"/>
      <c r="I2814" s="14"/>
      <c r="J2814" s="14"/>
      <c r="K2814" s="14"/>
      <c r="L2814" s="14"/>
      <c r="M2814" s="14"/>
      <c r="N2814" s="14"/>
      <c r="O2814" s="14"/>
      <c r="P2814" s="14"/>
      <c r="Q2814" s="14"/>
      <c r="R2814" s="14"/>
      <c r="S2814" s="14"/>
    </row>
    <row r="2815" spans="1:19">
      <c r="A2815" s="14"/>
      <c r="B2815" s="14"/>
      <c r="C2815" s="14"/>
      <c r="D2815" s="14"/>
      <c r="E2815" s="14"/>
      <c r="F2815" s="14"/>
      <c r="G2815" s="14"/>
      <c r="H2815" s="14"/>
      <c r="I2815" s="14"/>
      <c r="J2815" s="14"/>
      <c r="K2815" s="14"/>
      <c r="L2815" s="14"/>
      <c r="M2815" s="14"/>
      <c r="N2815" s="14"/>
      <c r="O2815" s="14"/>
      <c r="P2815" s="14"/>
      <c r="Q2815" s="14"/>
      <c r="R2815" s="14"/>
      <c r="S2815" s="14"/>
    </row>
    <row r="2816" spans="1:19">
      <c r="A2816" s="14"/>
      <c r="B2816" s="14"/>
      <c r="C2816" s="14"/>
      <c r="D2816" s="14"/>
      <c r="E2816" s="14"/>
      <c r="F2816" s="14"/>
      <c r="G2816" s="14"/>
      <c r="H2816" s="14"/>
      <c r="I2816" s="14"/>
      <c r="J2816" s="14"/>
      <c r="K2816" s="14"/>
      <c r="L2816" s="14"/>
      <c r="M2816" s="14"/>
      <c r="N2816" s="14"/>
      <c r="O2816" s="14"/>
      <c r="P2816" s="14"/>
      <c r="Q2816" s="14"/>
      <c r="R2816" s="14"/>
      <c r="S2816" s="14"/>
    </row>
    <row r="2817" spans="1:19">
      <c r="A2817" s="14"/>
      <c r="B2817" s="14"/>
      <c r="C2817" s="14"/>
      <c r="D2817" s="14"/>
      <c r="E2817" s="14"/>
      <c r="F2817" s="14"/>
      <c r="G2817" s="14"/>
      <c r="H2817" s="14"/>
      <c r="I2817" s="14"/>
      <c r="J2817" s="14"/>
      <c r="K2817" s="14"/>
      <c r="L2817" s="14"/>
      <c r="M2817" s="14"/>
      <c r="N2817" s="14"/>
      <c r="O2817" s="14"/>
      <c r="P2817" s="14"/>
      <c r="Q2817" s="14"/>
      <c r="R2817" s="14"/>
      <c r="S2817" s="14"/>
    </row>
    <row r="2818" spans="1:19">
      <c r="A2818" s="14"/>
      <c r="B2818" s="14"/>
      <c r="C2818" s="14"/>
      <c r="D2818" s="14"/>
      <c r="E2818" s="14"/>
      <c r="F2818" s="14"/>
      <c r="G2818" s="14"/>
      <c r="H2818" s="14"/>
      <c r="I2818" s="14"/>
      <c r="J2818" s="14"/>
      <c r="K2818" s="14"/>
      <c r="L2818" s="14"/>
      <c r="M2818" s="14"/>
      <c r="N2818" s="14"/>
      <c r="O2818" s="14"/>
      <c r="P2818" s="14"/>
      <c r="Q2818" s="14"/>
      <c r="R2818" s="14"/>
      <c r="S2818" s="14"/>
    </row>
    <row r="2819" spans="1:19">
      <c r="A2819" s="14"/>
      <c r="B2819" s="14"/>
      <c r="C2819" s="14"/>
      <c r="D2819" s="14"/>
      <c r="E2819" s="14"/>
      <c r="F2819" s="14"/>
      <c r="G2819" s="14"/>
      <c r="H2819" s="14"/>
      <c r="I2819" s="14"/>
      <c r="J2819" s="14"/>
      <c r="K2819" s="14"/>
      <c r="L2819" s="14"/>
      <c r="M2819" s="14"/>
      <c r="N2819" s="14"/>
      <c r="O2819" s="14"/>
      <c r="P2819" s="14"/>
      <c r="Q2819" s="14"/>
      <c r="R2819" s="14"/>
      <c r="S2819" s="14"/>
    </row>
    <row r="2820" spans="1:19">
      <c r="A2820" s="14"/>
      <c r="B2820" s="14"/>
      <c r="C2820" s="14"/>
      <c r="D2820" s="14"/>
      <c r="E2820" s="14"/>
      <c r="F2820" s="14"/>
      <c r="G2820" s="14"/>
      <c r="H2820" s="14"/>
      <c r="I2820" s="14"/>
      <c r="J2820" s="14"/>
      <c r="K2820" s="14"/>
      <c r="L2820" s="14"/>
      <c r="M2820" s="14"/>
      <c r="N2820" s="14"/>
      <c r="O2820" s="14"/>
      <c r="P2820" s="14"/>
      <c r="Q2820" s="14"/>
      <c r="R2820" s="14"/>
      <c r="S2820" s="14"/>
    </row>
    <row r="2821" spans="1:19">
      <c r="A2821" s="14"/>
      <c r="B2821" s="14"/>
      <c r="C2821" s="14"/>
      <c r="D2821" s="14"/>
      <c r="E2821" s="14"/>
      <c r="F2821" s="14"/>
      <c r="G2821" s="14"/>
      <c r="H2821" s="14"/>
      <c r="I2821" s="14"/>
      <c r="J2821" s="14"/>
      <c r="K2821" s="14"/>
      <c r="L2821" s="14"/>
      <c r="M2821" s="14"/>
      <c r="N2821" s="14"/>
      <c r="O2821" s="14"/>
      <c r="P2821" s="14"/>
      <c r="Q2821" s="14"/>
      <c r="R2821" s="14"/>
      <c r="S2821" s="14"/>
    </row>
    <row r="2822" spans="1:19">
      <c r="A2822" s="14"/>
      <c r="B2822" s="14"/>
      <c r="C2822" s="14"/>
      <c r="D2822" s="14"/>
      <c r="E2822" s="14"/>
      <c r="F2822" s="14"/>
      <c r="G2822" s="14"/>
      <c r="H2822" s="14"/>
      <c r="I2822" s="14"/>
      <c r="J2822" s="14"/>
      <c r="K2822" s="14"/>
      <c r="L2822" s="14"/>
      <c r="M2822" s="14"/>
      <c r="N2822" s="14"/>
      <c r="O2822" s="14"/>
      <c r="P2822" s="14"/>
      <c r="Q2822" s="14"/>
      <c r="R2822" s="14"/>
      <c r="S2822" s="14"/>
    </row>
    <row r="2823" spans="1:19">
      <c r="A2823" s="14"/>
      <c r="B2823" s="14"/>
      <c r="C2823" s="14"/>
      <c r="D2823" s="14"/>
      <c r="E2823" s="14"/>
      <c r="F2823" s="14"/>
      <c r="G2823" s="14"/>
      <c r="H2823" s="14"/>
      <c r="I2823" s="14"/>
      <c r="J2823" s="14"/>
      <c r="K2823" s="14"/>
      <c r="L2823" s="14"/>
      <c r="M2823" s="14"/>
      <c r="N2823" s="14"/>
      <c r="O2823" s="14"/>
      <c r="P2823" s="14"/>
      <c r="Q2823" s="14"/>
      <c r="R2823" s="14"/>
      <c r="S2823" s="14"/>
    </row>
    <row r="2824" spans="1:19">
      <c r="A2824" s="14"/>
      <c r="B2824" s="14"/>
      <c r="C2824" s="14"/>
      <c r="D2824" s="14"/>
      <c r="E2824" s="14"/>
      <c r="F2824" s="14"/>
      <c r="G2824" s="14"/>
      <c r="H2824" s="14"/>
      <c r="I2824" s="14"/>
      <c r="J2824" s="14"/>
      <c r="K2824" s="14"/>
      <c r="L2824" s="14"/>
      <c r="M2824" s="14"/>
      <c r="N2824" s="14"/>
      <c r="O2824" s="14"/>
      <c r="P2824" s="14"/>
      <c r="Q2824" s="14"/>
      <c r="R2824" s="14"/>
      <c r="S2824" s="14"/>
    </row>
    <row r="2825" spans="1:19">
      <c r="A2825" s="14"/>
      <c r="B2825" s="14"/>
      <c r="C2825" s="14"/>
      <c r="D2825" s="14"/>
      <c r="E2825" s="14"/>
      <c r="F2825" s="14"/>
      <c r="G2825" s="14"/>
      <c r="H2825" s="14"/>
      <c r="I2825" s="14"/>
      <c r="J2825" s="14"/>
      <c r="K2825" s="14"/>
      <c r="L2825" s="14"/>
      <c r="M2825" s="14"/>
      <c r="N2825" s="14"/>
      <c r="O2825" s="14"/>
      <c r="P2825" s="14"/>
      <c r="Q2825" s="14"/>
      <c r="R2825" s="14"/>
      <c r="S2825" s="14"/>
    </row>
    <row r="2826" spans="1:19">
      <c r="A2826" s="14"/>
      <c r="B2826" s="14"/>
      <c r="C2826" s="14"/>
      <c r="D2826" s="14"/>
      <c r="E2826" s="14"/>
      <c r="F2826" s="14"/>
      <c r="G2826" s="14"/>
      <c r="H2826" s="14"/>
      <c r="I2826" s="14"/>
      <c r="J2826" s="14"/>
      <c r="K2826" s="14"/>
      <c r="L2826" s="14"/>
      <c r="M2826" s="14"/>
      <c r="N2826" s="14"/>
      <c r="O2826" s="14"/>
      <c r="P2826" s="14"/>
      <c r="Q2826" s="14"/>
      <c r="R2826" s="14"/>
      <c r="S2826" s="14"/>
    </row>
    <row r="2827" spans="1:19">
      <c r="A2827" s="14"/>
      <c r="B2827" s="14"/>
      <c r="C2827" s="14"/>
      <c r="D2827" s="14"/>
      <c r="E2827" s="14"/>
      <c r="F2827" s="14"/>
      <c r="G2827" s="14"/>
      <c r="H2827" s="14"/>
      <c r="I2827" s="14"/>
      <c r="J2827" s="14"/>
      <c r="K2827" s="14"/>
      <c r="L2827" s="14"/>
      <c r="M2827" s="14"/>
      <c r="N2827" s="14"/>
      <c r="O2827" s="14"/>
      <c r="P2827" s="14"/>
      <c r="Q2827" s="14"/>
      <c r="R2827" s="14"/>
      <c r="S2827" s="14"/>
    </row>
    <row r="2828" spans="1:19">
      <c r="A2828" s="14"/>
      <c r="B2828" s="14"/>
      <c r="C2828" s="14"/>
      <c r="D2828" s="14"/>
      <c r="E2828" s="14"/>
      <c r="F2828" s="14"/>
      <c r="G2828" s="14"/>
      <c r="H2828" s="14"/>
      <c r="I2828" s="14"/>
      <c r="J2828" s="14"/>
      <c r="K2828" s="14"/>
      <c r="L2828" s="14"/>
      <c r="M2828" s="14"/>
      <c r="N2828" s="14"/>
      <c r="O2828" s="14"/>
      <c r="P2828" s="14"/>
      <c r="Q2828" s="14"/>
      <c r="R2828" s="14"/>
      <c r="S2828" s="14"/>
    </row>
    <row r="2829" spans="1:19">
      <c r="A2829" s="14"/>
      <c r="B2829" s="14"/>
      <c r="C2829" s="14"/>
      <c r="D2829" s="14"/>
      <c r="E2829" s="14"/>
      <c r="F2829" s="14"/>
      <c r="G2829" s="14"/>
      <c r="H2829" s="14"/>
      <c r="I2829" s="14"/>
      <c r="J2829" s="14"/>
      <c r="K2829" s="14"/>
      <c r="L2829" s="14"/>
      <c r="M2829" s="14"/>
      <c r="N2829" s="14"/>
      <c r="O2829" s="14"/>
      <c r="P2829" s="14"/>
      <c r="Q2829" s="14"/>
      <c r="R2829" s="14"/>
      <c r="S2829" s="14"/>
    </row>
    <row r="2830" spans="1:19">
      <c r="A2830" s="14"/>
      <c r="B2830" s="14"/>
      <c r="C2830" s="14"/>
      <c r="D2830" s="14"/>
      <c r="E2830" s="14"/>
      <c r="F2830" s="14"/>
      <c r="G2830" s="14"/>
      <c r="H2830" s="14"/>
      <c r="I2830" s="14"/>
      <c r="J2830" s="14"/>
      <c r="K2830" s="14"/>
      <c r="L2830" s="14"/>
      <c r="M2830" s="14"/>
      <c r="N2830" s="14"/>
      <c r="O2830" s="14"/>
      <c r="P2830" s="14"/>
      <c r="Q2830" s="14"/>
      <c r="R2830" s="14"/>
      <c r="S2830" s="14"/>
    </row>
    <row r="2831" spans="1:19">
      <c r="A2831" s="14"/>
      <c r="B2831" s="14"/>
      <c r="C2831" s="14"/>
      <c r="D2831" s="14"/>
      <c r="E2831" s="14"/>
      <c r="F2831" s="14"/>
      <c r="G2831" s="14"/>
      <c r="H2831" s="14"/>
      <c r="I2831" s="14"/>
      <c r="J2831" s="14"/>
      <c r="K2831" s="14"/>
      <c r="L2831" s="14"/>
      <c r="M2831" s="14"/>
      <c r="N2831" s="14"/>
      <c r="O2831" s="14"/>
      <c r="P2831" s="14"/>
      <c r="Q2831" s="14"/>
      <c r="R2831" s="14"/>
      <c r="S2831" s="14"/>
    </row>
    <row r="2832" spans="1:19">
      <c r="A2832" s="14"/>
      <c r="B2832" s="14"/>
      <c r="C2832" s="14"/>
      <c r="D2832" s="14"/>
      <c r="E2832" s="14"/>
      <c r="F2832" s="14"/>
      <c r="G2832" s="14"/>
      <c r="H2832" s="14"/>
      <c r="I2832" s="14"/>
      <c r="J2832" s="14"/>
      <c r="K2832" s="14"/>
      <c r="L2832" s="14"/>
      <c r="M2832" s="14"/>
      <c r="N2832" s="14"/>
      <c r="O2832" s="14"/>
      <c r="P2832" s="14"/>
      <c r="Q2832" s="14"/>
      <c r="R2832" s="14"/>
      <c r="S2832" s="14"/>
    </row>
    <row r="2833" spans="1:19">
      <c r="A2833" s="14"/>
      <c r="B2833" s="14"/>
      <c r="C2833" s="14"/>
      <c r="D2833" s="14"/>
      <c r="E2833" s="14"/>
      <c r="F2833" s="14"/>
      <c r="G2833" s="14"/>
      <c r="H2833" s="14"/>
      <c r="I2833" s="14"/>
      <c r="J2833" s="14"/>
      <c r="K2833" s="14"/>
      <c r="L2833" s="14"/>
      <c r="M2833" s="14"/>
      <c r="N2833" s="14"/>
      <c r="O2833" s="14"/>
      <c r="P2833" s="14"/>
      <c r="Q2833" s="14"/>
      <c r="R2833" s="14"/>
      <c r="S2833" s="14"/>
    </row>
    <row r="2834" spans="1:19">
      <c r="A2834" s="14"/>
      <c r="B2834" s="14"/>
      <c r="C2834" s="14"/>
      <c r="D2834" s="14"/>
      <c r="E2834" s="14"/>
      <c r="F2834" s="14"/>
      <c r="G2834" s="14"/>
      <c r="H2834" s="14"/>
      <c r="I2834" s="14"/>
      <c r="J2834" s="14"/>
      <c r="K2834" s="14"/>
      <c r="L2834" s="14"/>
      <c r="M2834" s="14"/>
      <c r="N2834" s="14"/>
      <c r="O2834" s="14"/>
      <c r="P2834" s="14"/>
      <c r="Q2834" s="14"/>
      <c r="R2834" s="14"/>
      <c r="S2834" s="14"/>
    </row>
    <row r="2835" spans="1:19">
      <c r="A2835" s="14"/>
      <c r="B2835" s="14"/>
      <c r="C2835" s="14"/>
      <c r="D2835" s="14"/>
      <c r="E2835" s="14"/>
      <c r="F2835" s="14"/>
      <c r="G2835" s="14"/>
      <c r="H2835" s="14"/>
      <c r="I2835" s="14"/>
      <c r="J2835" s="14"/>
      <c r="K2835" s="14"/>
      <c r="L2835" s="14"/>
      <c r="M2835" s="14"/>
      <c r="N2835" s="14"/>
      <c r="O2835" s="14"/>
      <c r="P2835" s="14"/>
      <c r="Q2835" s="14"/>
      <c r="R2835" s="14"/>
      <c r="S2835" s="14"/>
    </row>
    <row r="2836" spans="1:19">
      <c r="A2836" s="14"/>
      <c r="B2836" s="14"/>
      <c r="C2836" s="14"/>
      <c r="D2836" s="14"/>
      <c r="E2836" s="14"/>
      <c r="F2836" s="14"/>
      <c r="G2836" s="14"/>
      <c r="H2836" s="14"/>
      <c r="I2836" s="14"/>
      <c r="J2836" s="14"/>
      <c r="K2836" s="14"/>
      <c r="L2836" s="14"/>
      <c r="M2836" s="14"/>
      <c r="N2836" s="14"/>
      <c r="O2836" s="14"/>
      <c r="P2836" s="14"/>
      <c r="Q2836" s="14"/>
      <c r="R2836" s="14"/>
      <c r="S2836" s="14"/>
    </row>
    <row r="2837" spans="1:19">
      <c r="A2837" s="14"/>
      <c r="B2837" s="14"/>
      <c r="C2837" s="14"/>
      <c r="D2837" s="14"/>
      <c r="E2837" s="14"/>
      <c r="F2837" s="14"/>
      <c r="G2837" s="14"/>
      <c r="H2837" s="14"/>
      <c r="I2837" s="14"/>
      <c r="J2837" s="14"/>
      <c r="K2837" s="14"/>
      <c r="L2837" s="14"/>
      <c r="M2837" s="14"/>
      <c r="N2837" s="14"/>
      <c r="O2837" s="14"/>
      <c r="P2837" s="14"/>
      <c r="Q2837" s="14"/>
      <c r="R2837" s="14"/>
      <c r="S2837" s="14"/>
    </row>
    <row r="2838" spans="1:19">
      <c r="A2838" s="14"/>
      <c r="B2838" s="14"/>
      <c r="C2838" s="14"/>
      <c r="D2838" s="14"/>
      <c r="E2838" s="14"/>
      <c r="F2838" s="14"/>
      <c r="G2838" s="14"/>
      <c r="H2838" s="14"/>
      <c r="I2838" s="14"/>
      <c r="J2838" s="14"/>
      <c r="K2838" s="14"/>
      <c r="L2838" s="14"/>
      <c r="M2838" s="14"/>
      <c r="N2838" s="14"/>
      <c r="O2838" s="14"/>
      <c r="P2838" s="14"/>
      <c r="Q2838" s="14"/>
      <c r="R2838" s="14"/>
      <c r="S2838" s="14"/>
    </row>
    <row r="2839" spans="1:19">
      <c r="A2839" s="14"/>
      <c r="B2839" s="14"/>
      <c r="C2839" s="14"/>
      <c r="D2839" s="14"/>
      <c r="E2839" s="14"/>
      <c r="F2839" s="14"/>
      <c r="G2839" s="14"/>
      <c r="H2839" s="14"/>
      <c r="I2839" s="14"/>
      <c r="J2839" s="14"/>
      <c r="K2839" s="14"/>
      <c r="L2839" s="14"/>
      <c r="M2839" s="14"/>
      <c r="N2839" s="14"/>
      <c r="O2839" s="14"/>
      <c r="P2839" s="14"/>
      <c r="Q2839" s="14"/>
      <c r="R2839" s="14"/>
      <c r="S2839" s="14"/>
    </row>
    <row r="2840" spans="1:19">
      <c r="A2840" s="14"/>
      <c r="B2840" s="14"/>
      <c r="C2840" s="14"/>
      <c r="D2840" s="14"/>
      <c r="E2840" s="14"/>
      <c r="F2840" s="14"/>
      <c r="G2840" s="14"/>
      <c r="H2840" s="14"/>
      <c r="I2840" s="14"/>
      <c r="J2840" s="14"/>
      <c r="K2840" s="14"/>
      <c r="L2840" s="14"/>
      <c r="M2840" s="14"/>
      <c r="N2840" s="14"/>
      <c r="O2840" s="14"/>
      <c r="P2840" s="14"/>
      <c r="Q2840" s="14"/>
      <c r="R2840" s="14"/>
      <c r="S2840" s="14"/>
    </row>
    <row r="2841" spans="1:19">
      <c r="A2841" s="14"/>
      <c r="B2841" s="14"/>
      <c r="C2841" s="14"/>
      <c r="D2841" s="14"/>
      <c r="E2841" s="14"/>
      <c r="F2841" s="14"/>
      <c r="G2841" s="14"/>
      <c r="H2841" s="14"/>
      <c r="I2841" s="14"/>
      <c r="J2841" s="14"/>
      <c r="K2841" s="14"/>
      <c r="L2841" s="14"/>
      <c r="M2841" s="14"/>
      <c r="N2841" s="14"/>
      <c r="O2841" s="14"/>
      <c r="P2841" s="14"/>
      <c r="Q2841" s="14"/>
      <c r="R2841" s="14"/>
      <c r="S2841" s="14"/>
    </row>
    <row r="2842" spans="1:19">
      <c r="A2842" s="14"/>
      <c r="B2842" s="14"/>
      <c r="C2842" s="14"/>
      <c r="D2842" s="14"/>
      <c r="E2842" s="14"/>
      <c r="F2842" s="14"/>
      <c r="G2842" s="14"/>
      <c r="H2842" s="14"/>
      <c r="I2842" s="14"/>
      <c r="J2842" s="14"/>
      <c r="K2842" s="14"/>
      <c r="L2842" s="14"/>
      <c r="M2842" s="14"/>
      <c r="N2842" s="14"/>
      <c r="O2842" s="14"/>
      <c r="P2842" s="14"/>
      <c r="Q2842" s="14"/>
      <c r="R2842" s="14"/>
      <c r="S2842" s="14"/>
    </row>
    <row r="2843" spans="1:19">
      <c r="A2843" s="14"/>
      <c r="B2843" s="14"/>
      <c r="C2843" s="14"/>
      <c r="D2843" s="14"/>
      <c r="E2843" s="14"/>
      <c r="F2843" s="14"/>
      <c r="G2843" s="14"/>
      <c r="H2843" s="14"/>
      <c r="I2843" s="14"/>
      <c r="J2843" s="14"/>
      <c r="K2843" s="14"/>
      <c r="L2843" s="14"/>
      <c r="M2843" s="14"/>
      <c r="N2843" s="14"/>
      <c r="O2843" s="14"/>
      <c r="P2843" s="14"/>
      <c r="Q2843" s="14"/>
      <c r="R2843" s="14"/>
      <c r="S2843" s="14"/>
    </row>
    <row r="2844" spans="1:19">
      <c r="A2844" s="14"/>
      <c r="B2844" s="14"/>
      <c r="C2844" s="14"/>
      <c r="D2844" s="14"/>
      <c r="E2844" s="14"/>
      <c r="F2844" s="14"/>
      <c r="G2844" s="14"/>
      <c r="H2844" s="14"/>
      <c r="I2844" s="14"/>
      <c r="J2844" s="14"/>
      <c r="K2844" s="14"/>
      <c r="L2844" s="14"/>
      <c r="M2844" s="14"/>
      <c r="N2844" s="14"/>
      <c r="O2844" s="14"/>
      <c r="P2844" s="14"/>
      <c r="Q2844" s="14"/>
      <c r="R2844" s="14"/>
      <c r="S2844" s="14"/>
    </row>
    <row r="2845" spans="1:19">
      <c r="A2845" s="14"/>
      <c r="B2845" s="14"/>
      <c r="C2845" s="14"/>
      <c r="D2845" s="14"/>
      <c r="E2845" s="14"/>
      <c r="F2845" s="14"/>
      <c r="G2845" s="14"/>
      <c r="H2845" s="14"/>
      <c r="I2845" s="14"/>
      <c r="J2845" s="14"/>
      <c r="K2845" s="14"/>
      <c r="L2845" s="14"/>
      <c r="M2845" s="14"/>
      <c r="N2845" s="14"/>
      <c r="O2845" s="14"/>
      <c r="P2845" s="14"/>
      <c r="Q2845" s="14"/>
      <c r="R2845" s="14"/>
      <c r="S2845" s="14"/>
    </row>
    <row r="2846" spans="1:19">
      <c r="A2846" s="14"/>
      <c r="B2846" s="14"/>
      <c r="C2846" s="14"/>
      <c r="D2846" s="14"/>
      <c r="E2846" s="14"/>
      <c r="F2846" s="14"/>
      <c r="G2846" s="14"/>
      <c r="H2846" s="14"/>
      <c r="I2846" s="14"/>
      <c r="J2846" s="14"/>
      <c r="K2846" s="14"/>
      <c r="L2846" s="14"/>
      <c r="M2846" s="14"/>
      <c r="N2846" s="14"/>
      <c r="O2846" s="14"/>
      <c r="P2846" s="14"/>
      <c r="Q2846" s="14"/>
      <c r="R2846" s="14"/>
      <c r="S2846" s="14"/>
    </row>
    <row r="2847" spans="1:19">
      <c r="A2847" s="14"/>
      <c r="B2847" s="14"/>
      <c r="C2847" s="14"/>
      <c r="D2847" s="14"/>
      <c r="E2847" s="14"/>
      <c r="F2847" s="14"/>
      <c r="G2847" s="14"/>
      <c r="H2847" s="14"/>
      <c r="I2847" s="14"/>
      <c r="J2847" s="14"/>
      <c r="K2847" s="14"/>
      <c r="L2847" s="14"/>
      <c r="M2847" s="14"/>
      <c r="N2847" s="14"/>
      <c r="O2847" s="14"/>
      <c r="P2847" s="14"/>
      <c r="Q2847" s="14"/>
      <c r="R2847" s="14"/>
      <c r="S2847" s="14"/>
    </row>
    <row r="2848" spans="1:19">
      <c r="A2848" s="14"/>
      <c r="B2848" s="14"/>
      <c r="C2848" s="14"/>
      <c r="D2848" s="14"/>
      <c r="E2848" s="14"/>
      <c r="F2848" s="14"/>
      <c r="G2848" s="14"/>
      <c r="H2848" s="14"/>
      <c r="I2848" s="14"/>
      <c r="J2848" s="14"/>
      <c r="K2848" s="14"/>
      <c r="L2848" s="14"/>
      <c r="M2848" s="14"/>
      <c r="N2848" s="14"/>
      <c r="O2848" s="14"/>
      <c r="P2848" s="14"/>
      <c r="Q2848" s="14"/>
      <c r="R2848" s="14"/>
      <c r="S2848" s="14"/>
    </row>
    <row r="2849" spans="1:19">
      <c r="A2849" s="14"/>
      <c r="B2849" s="14"/>
      <c r="C2849" s="14"/>
      <c r="D2849" s="14"/>
      <c r="E2849" s="14"/>
      <c r="F2849" s="14"/>
      <c r="G2849" s="14"/>
      <c r="H2849" s="14"/>
      <c r="I2849" s="14"/>
      <c r="J2849" s="14"/>
      <c r="K2849" s="14"/>
      <c r="L2849" s="14"/>
      <c r="M2849" s="14"/>
      <c r="N2849" s="14"/>
      <c r="O2849" s="14"/>
      <c r="P2849" s="14"/>
      <c r="Q2849" s="14"/>
      <c r="R2849" s="14"/>
      <c r="S2849" s="14"/>
    </row>
    <row r="2850" spans="1:19">
      <c r="A2850" s="14"/>
      <c r="B2850" s="14"/>
      <c r="C2850" s="14"/>
      <c r="D2850" s="14"/>
      <c r="E2850" s="14"/>
      <c r="F2850" s="14"/>
      <c r="G2850" s="14"/>
      <c r="H2850" s="14"/>
      <c r="I2850" s="14"/>
      <c r="J2850" s="14"/>
      <c r="K2850" s="14"/>
      <c r="L2850" s="14"/>
      <c r="M2850" s="14"/>
      <c r="N2850" s="14"/>
      <c r="O2850" s="14"/>
      <c r="P2850" s="14"/>
      <c r="Q2850" s="14"/>
      <c r="R2850" s="14"/>
      <c r="S2850" s="14"/>
    </row>
    <row r="2851" spans="1:19">
      <c r="A2851" s="14"/>
      <c r="B2851" s="14"/>
      <c r="C2851" s="14"/>
      <c r="D2851" s="14"/>
      <c r="E2851" s="14"/>
      <c r="F2851" s="14"/>
      <c r="G2851" s="14"/>
      <c r="H2851" s="14"/>
      <c r="I2851" s="14"/>
      <c r="J2851" s="14"/>
      <c r="K2851" s="14"/>
      <c r="L2851" s="14"/>
      <c r="M2851" s="14"/>
      <c r="N2851" s="14"/>
      <c r="O2851" s="14"/>
      <c r="P2851" s="14"/>
      <c r="Q2851" s="14"/>
      <c r="R2851" s="14"/>
      <c r="S2851" s="14"/>
    </row>
    <row r="2852" spans="1:19">
      <c r="A2852" s="14"/>
      <c r="B2852" s="14"/>
      <c r="C2852" s="14"/>
      <c r="D2852" s="14"/>
      <c r="E2852" s="14"/>
      <c r="F2852" s="14"/>
      <c r="G2852" s="14"/>
      <c r="H2852" s="14"/>
      <c r="I2852" s="14"/>
      <c r="J2852" s="14"/>
      <c r="K2852" s="14"/>
      <c r="L2852" s="14"/>
      <c r="M2852" s="14"/>
      <c r="N2852" s="14"/>
      <c r="O2852" s="14"/>
      <c r="P2852" s="14"/>
      <c r="Q2852" s="14"/>
      <c r="R2852" s="14"/>
      <c r="S2852" s="14"/>
    </row>
    <row r="2853" spans="1:19">
      <c r="A2853" s="14"/>
      <c r="B2853" s="14"/>
      <c r="C2853" s="14"/>
      <c r="D2853" s="14"/>
      <c r="E2853" s="14"/>
      <c r="F2853" s="14"/>
      <c r="G2853" s="14"/>
      <c r="H2853" s="14"/>
      <c r="I2853" s="14"/>
      <c r="J2853" s="14"/>
      <c r="K2853" s="14"/>
      <c r="L2853" s="14"/>
      <c r="M2853" s="14"/>
      <c r="N2853" s="14"/>
      <c r="O2853" s="14"/>
      <c r="P2853" s="14"/>
      <c r="Q2853" s="14"/>
      <c r="R2853" s="14"/>
      <c r="S2853" s="14"/>
    </row>
    <row r="2854" spans="1:19">
      <c r="A2854" s="14"/>
      <c r="B2854" s="14"/>
      <c r="C2854" s="14"/>
      <c r="D2854" s="14"/>
      <c r="E2854" s="14"/>
      <c r="F2854" s="14"/>
      <c r="G2854" s="14"/>
      <c r="H2854" s="14"/>
      <c r="I2854" s="14"/>
      <c r="J2854" s="14"/>
      <c r="K2854" s="14"/>
      <c r="L2854" s="14"/>
      <c r="M2854" s="14"/>
      <c r="N2854" s="14"/>
      <c r="O2854" s="14"/>
      <c r="P2854" s="14"/>
      <c r="Q2854" s="14"/>
      <c r="R2854" s="14"/>
      <c r="S2854" s="14"/>
    </row>
    <row r="2855" spans="1:19">
      <c r="A2855" s="14"/>
      <c r="B2855" s="14"/>
      <c r="C2855" s="14"/>
      <c r="D2855" s="14"/>
      <c r="E2855" s="14"/>
      <c r="F2855" s="14"/>
      <c r="G2855" s="14"/>
      <c r="H2855" s="14"/>
      <c r="I2855" s="14"/>
      <c r="J2855" s="14"/>
      <c r="K2855" s="14"/>
      <c r="L2855" s="14"/>
      <c r="M2855" s="14"/>
      <c r="N2855" s="14"/>
      <c r="O2855" s="14"/>
      <c r="P2855" s="14"/>
      <c r="Q2855" s="14"/>
      <c r="R2855" s="14"/>
      <c r="S2855" s="14"/>
    </row>
    <row r="2856" spans="1:19">
      <c r="A2856" s="14"/>
      <c r="B2856" s="14"/>
      <c r="C2856" s="14"/>
      <c r="D2856" s="14"/>
      <c r="E2856" s="14"/>
      <c r="F2856" s="14"/>
      <c r="G2856" s="14"/>
      <c r="H2856" s="14"/>
      <c r="I2856" s="14"/>
      <c r="J2856" s="14"/>
      <c r="K2856" s="14"/>
      <c r="L2856" s="14"/>
      <c r="M2856" s="14"/>
      <c r="N2856" s="14"/>
      <c r="O2856" s="14"/>
      <c r="P2856" s="14"/>
      <c r="Q2856" s="14"/>
      <c r="R2856" s="14"/>
      <c r="S2856" s="14"/>
    </row>
    <row r="2857" spans="1:19">
      <c r="A2857" s="14"/>
      <c r="B2857" s="14"/>
      <c r="C2857" s="14"/>
      <c r="D2857" s="14"/>
      <c r="E2857" s="14"/>
      <c r="F2857" s="14"/>
      <c r="G2857" s="14"/>
      <c r="H2857" s="14"/>
      <c r="I2857" s="14"/>
      <c r="J2857" s="14"/>
      <c r="K2857" s="14"/>
      <c r="L2857" s="14"/>
      <c r="M2857" s="14"/>
      <c r="N2857" s="14"/>
      <c r="O2857" s="14"/>
      <c r="P2857" s="14"/>
      <c r="Q2857" s="14"/>
      <c r="R2857" s="14"/>
      <c r="S2857" s="14"/>
    </row>
    <row r="2858" spans="1:19">
      <c r="A2858" s="14"/>
      <c r="B2858" s="14"/>
      <c r="C2858" s="14"/>
      <c r="D2858" s="14"/>
      <c r="E2858" s="14"/>
      <c r="F2858" s="14"/>
      <c r="G2858" s="14"/>
      <c r="H2858" s="14"/>
      <c r="I2858" s="14"/>
      <c r="J2858" s="14"/>
      <c r="K2858" s="14"/>
      <c r="L2858" s="14"/>
      <c r="M2858" s="14"/>
      <c r="N2858" s="14"/>
      <c r="O2858" s="14"/>
      <c r="P2858" s="14"/>
      <c r="Q2858" s="14"/>
      <c r="R2858" s="14"/>
      <c r="S2858" s="14"/>
    </row>
    <row r="2859" spans="1:19">
      <c r="A2859" s="14"/>
      <c r="B2859" s="14"/>
      <c r="C2859" s="14"/>
      <c r="D2859" s="14"/>
      <c r="E2859" s="14"/>
      <c r="F2859" s="14"/>
      <c r="G2859" s="14"/>
      <c r="H2859" s="14"/>
      <c r="I2859" s="14"/>
      <c r="J2859" s="14"/>
      <c r="K2859" s="14"/>
      <c r="L2859" s="14"/>
      <c r="M2859" s="14"/>
      <c r="N2859" s="14"/>
      <c r="O2859" s="14"/>
      <c r="P2859" s="14"/>
      <c r="Q2859" s="14"/>
      <c r="R2859" s="14"/>
      <c r="S2859" s="14"/>
    </row>
    <row r="2860" spans="1:19">
      <c r="A2860" s="14"/>
      <c r="B2860" s="14"/>
      <c r="C2860" s="14"/>
      <c r="D2860" s="14"/>
      <c r="E2860" s="14"/>
      <c r="F2860" s="14"/>
      <c r="G2860" s="14"/>
      <c r="H2860" s="14"/>
      <c r="I2860" s="14"/>
      <c r="J2860" s="14"/>
      <c r="K2860" s="14"/>
      <c r="L2860" s="14"/>
      <c r="M2860" s="14"/>
      <c r="N2860" s="14"/>
      <c r="O2860" s="14"/>
      <c r="P2860" s="14"/>
      <c r="Q2860" s="14"/>
      <c r="R2860" s="14"/>
      <c r="S2860" s="14"/>
    </row>
    <row r="2861" spans="1:19">
      <c r="A2861" s="14"/>
      <c r="B2861" s="14"/>
      <c r="C2861" s="14"/>
      <c r="D2861" s="14"/>
      <c r="E2861" s="14"/>
      <c r="F2861" s="14"/>
      <c r="G2861" s="14"/>
      <c r="H2861" s="14"/>
      <c r="I2861" s="14"/>
      <c r="J2861" s="14"/>
      <c r="K2861" s="14"/>
      <c r="L2861" s="14"/>
      <c r="M2861" s="14"/>
      <c r="N2861" s="14"/>
      <c r="O2861" s="14"/>
      <c r="P2861" s="14"/>
      <c r="Q2861" s="14"/>
      <c r="R2861" s="14"/>
      <c r="S2861" s="14"/>
    </row>
    <row r="2862" spans="1:19">
      <c r="A2862" s="14"/>
      <c r="B2862" s="14"/>
      <c r="C2862" s="14"/>
      <c r="D2862" s="14"/>
      <c r="E2862" s="14"/>
      <c r="F2862" s="14"/>
      <c r="G2862" s="14"/>
      <c r="H2862" s="14"/>
      <c r="I2862" s="14"/>
      <c r="J2862" s="14"/>
      <c r="K2862" s="14"/>
      <c r="L2862" s="14"/>
      <c r="M2862" s="14"/>
      <c r="N2862" s="14"/>
      <c r="O2862" s="14"/>
      <c r="P2862" s="14"/>
      <c r="Q2862" s="14"/>
      <c r="R2862" s="14"/>
      <c r="S2862" s="14"/>
    </row>
    <row r="2863" spans="1:19">
      <c r="A2863" s="14"/>
      <c r="B2863" s="14"/>
      <c r="C2863" s="14"/>
      <c r="D2863" s="14"/>
      <c r="E2863" s="14"/>
      <c r="F2863" s="14"/>
      <c r="G2863" s="14"/>
      <c r="H2863" s="14"/>
      <c r="I2863" s="14"/>
      <c r="J2863" s="14"/>
      <c r="K2863" s="14"/>
      <c r="L2863" s="14"/>
      <c r="M2863" s="14"/>
      <c r="N2863" s="14"/>
      <c r="O2863" s="14"/>
      <c r="P2863" s="14"/>
      <c r="Q2863" s="14"/>
      <c r="R2863" s="14"/>
      <c r="S2863" s="14"/>
    </row>
    <row r="2864" spans="1:19">
      <c r="A2864" s="14"/>
      <c r="B2864" s="14"/>
      <c r="C2864" s="14"/>
      <c r="D2864" s="14"/>
      <c r="E2864" s="14"/>
      <c r="F2864" s="14"/>
      <c r="G2864" s="14"/>
      <c r="H2864" s="14"/>
      <c r="I2864" s="14"/>
      <c r="J2864" s="14"/>
      <c r="K2864" s="14"/>
      <c r="L2864" s="14"/>
      <c r="M2864" s="14"/>
      <c r="N2864" s="14"/>
      <c r="O2864" s="14"/>
      <c r="P2864" s="14"/>
      <c r="Q2864" s="14"/>
      <c r="R2864" s="14"/>
      <c r="S2864" s="14"/>
    </row>
    <row r="2865" spans="1:19">
      <c r="A2865" s="14"/>
      <c r="B2865" s="14"/>
      <c r="C2865" s="14"/>
      <c r="D2865" s="14"/>
      <c r="E2865" s="14"/>
      <c r="F2865" s="14"/>
      <c r="G2865" s="14"/>
      <c r="H2865" s="14"/>
      <c r="I2865" s="14"/>
      <c r="J2865" s="14"/>
      <c r="K2865" s="14"/>
      <c r="L2865" s="14"/>
      <c r="M2865" s="14"/>
      <c r="N2865" s="14"/>
      <c r="O2865" s="14"/>
      <c r="P2865" s="14"/>
      <c r="Q2865" s="14"/>
      <c r="R2865" s="14"/>
      <c r="S2865" s="14"/>
    </row>
    <row r="2866" spans="1:19">
      <c r="A2866" s="14"/>
      <c r="B2866" s="14"/>
      <c r="C2866" s="14"/>
      <c r="D2866" s="14"/>
      <c r="E2866" s="14"/>
      <c r="F2866" s="14"/>
      <c r="G2866" s="14"/>
      <c r="H2866" s="14"/>
      <c r="I2866" s="14"/>
      <c r="J2866" s="14"/>
      <c r="K2866" s="14"/>
      <c r="L2866" s="14"/>
      <c r="M2866" s="14"/>
      <c r="N2866" s="14"/>
      <c r="O2866" s="14"/>
      <c r="P2866" s="14"/>
      <c r="Q2866" s="14"/>
      <c r="R2866" s="14"/>
      <c r="S2866" s="14"/>
    </row>
    <row r="2867" spans="1:19">
      <c r="A2867" s="14"/>
      <c r="B2867" s="14"/>
      <c r="C2867" s="14"/>
      <c r="D2867" s="14"/>
      <c r="E2867" s="14"/>
      <c r="F2867" s="14"/>
      <c r="G2867" s="14"/>
      <c r="H2867" s="14"/>
      <c r="I2867" s="14"/>
      <c r="J2867" s="14"/>
      <c r="K2867" s="14"/>
      <c r="L2867" s="14"/>
      <c r="M2867" s="14"/>
      <c r="N2867" s="14"/>
      <c r="O2867" s="14"/>
      <c r="P2867" s="14"/>
      <c r="Q2867" s="14"/>
      <c r="R2867" s="14"/>
      <c r="S2867" s="14"/>
    </row>
    <row r="2868" spans="1:19">
      <c r="A2868" s="14"/>
      <c r="B2868" s="14"/>
      <c r="C2868" s="14"/>
      <c r="D2868" s="14"/>
      <c r="E2868" s="14"/>
      <c r="F2868" s="14"/>
      <c r="G2868" s="14"/>
      <c r="H2868" s="14"/>
      <c r="I2868" s="14"/>
      <c r="J2868" s="14"/>
      <c r="K2868" s="14"/>
      <c r="L2868" s="14"/>
      <c r="M2868" s="14"/>
      <c r="N2868" s="14"/>
      <c r="O2868" s="14"/>
      <c r="P2868" s="14"/>
      <c r="Q2868" s="14"/>
      <c r="R2868" s="14"/>
      <c r="S2868" s="14"/>
    </row>
    <row r="2869" spans="1:19">
      <c r="A2869" s="14"/>
      <c r="B2869" s="14"/>
      <c r="C2869" s="14"/>
      <c r="D2869" s="14"/>
      <c r="E2869" s="14"/>
      <c r="F2869" s="14"/>
      <c r="G2869" s="14"/>
      <c r="H2869" s="14"/>
      <c r="I2869" s="14"/>
      <c r="J2869" s="14"/>
      <c r="K2869" s="14"/>
      <c r="L2869" s="14"/>
      <c r="M2869" s="14"/>
      <c r="N2869" s="14"/>
      <c r="O2869" s="14"/>
      <c r="P2869" s="14"/>
      <c r="Q2869" s="14"/>
      <c r="R2869" s="14"/>
      <c r="S2869" s="14"/>
    </row>
    <row r="2870" spans="1:19">
      <c r="A2870" s="14"/>
      <c r="B2870" s="14"/>
      <c r="C2870" s="14"/>
      <c r="D2870" s="14"/>
      <c r="E2870" s="14"/>
      <c r="F2870" s="14"/>
      <c r="G2870" s="14"/>
      <c r="H2870" s="14"/>
      <c r="I2870" s="14"/>
      <c r="J2870" s="14"/>
      <c r="K2870" s="14"/>
      <c r="L2870" s="14"/>
      <c r="M2870" s="14"/>
      <c r="N2870" s="14"/>
      <c r="O2870" s="14"/>
      <c r="P2870" s="14"/>
      <c r="Q2870" s="14"/>
      <c r="R2870" s="14"/>
      <c r="S2870" s="14"/>
    </row>
    <row r="2871" spans="1:19">
      <c r="A2871" s="14"/>
      <c r="B2871" s="14"/>
      <c r="C2871" s="14"/>
      <c r="D2871" s="14"/>
      <c r="E2871" s="14"/>
      <c r="F2871" s="14"/>
      <c r="G2871" s="14"/>
      <c r="H2871" s="14"/>
      <c r="I2871" s="14"/>
      <c r="J2871" s="14"/>
      <c r="K2871" s="14"/>
      <c r="L2871" s="14"/>
      <c r="M2871" s="14"/>
      <c r="N2871" s="14"/>
      <c r="O2871" s="14"/>
      <c r="P2871" s="14"/>
      <c r="Q2871" s="14"/>
      <c r="R2871" s="14"/>
      <c r="S2871" s="14"/>
    </row>
    <row r="2872" spans="1:19">
      <c r="A2872" s="14"/>
      <c r="B2872" s="14"/>
      <c r="C2872" s="14"/>
      <c r="D2872" s="14"/>
      <c r="E2872" s="14"/>
      <c r="F2872" s="14"/>
      <c r="G2872" s="14"/>
      <c r="H2872" s="14"/>
      <c r="I2872" s="14"/>
      <c r="J2872" s="14"/>
      <c r="K2872" s="14"/>
      <c r="L2872" s="14"/>
      <c r="M2872" s="14"/>
      <c r="N2872" s="14"/>
      <c r="O2872" s="14"/>
      <c r="P2872" s="14"/>
      <c r="Q2872" s="14"/>
      <c r="R2872" s="14"/>
      <c r="S2872" s="14"/>
    </row>
    <row r="2873" spans="1:19">
      <c r="A2873" s="14"/>
      <c r="B2873" s="14"/>
      <c r="C2873" s="14"/>
      <c r="D2873" s="14"/>
      <c r="E2873" s="14"/>
      <c r="F2873" s="14"/>
      <c r="G2873" s="14"/>
      <c r="H2873" s="14"/>
      <c r="I2873" s="14"/>
      <c r="J2873" s="14"/>
      <c r="K2873" s="14"/>
      <c r="L2873" s="14"/>
      <c r="M2873" s="14"/>
      <c r="N2873" s="14"/>
      <c r="O2873" s="14"/>
      <c r="P2873" s="14"/>
      <c r="Q2873" s="14"/>
      <c r="R2873" s="14"/>
      <c r="S2873" s="14"/>
    </row>
    <row r="2874" spans="1:19">
      <c r="A2874" s="14"/>
      <c r="B2874" s="14"/>
      <c r="C2874" s="14"/>
      <c r="D2874" s="14"/>
      <c r="E2874" s="14"/>
      <c r="F2874" s="14"/>
      <c r="G2874" s="14"/>
      <c r="H2874" s="14"/>
      <c r="I2874" s="14"/>
      <c r="J2874" s="14"/>
      <c r="K2874" s="14"/>
      <c r="L2874" s="14"/>
      <c r="M2874" s="14"/>
      <c r="N2874" s="14"/>
      <c r="O2874" s="14"/>
      <c r="P2874" s="14"/>
      <c r="Q2874" s="14"/>
      <c r="R2874" s="14"/>
      <c r="S2874" s="14"/>
    </row>
    <row r="2875" spans="1:19">
      <c r="A2875" s="14"/>
      <c r="B2875" s="14"/>
      <c r="C2875" s="14"/>
      <c r="D2875" s="14"/>
      <c r="E2875" s="14"/>
      <c r="F2875" s="14"/>
      <c r="G2875" s="14"/>
      <c r="H2875" s="14"/>
      <c r="I2875" s="14"/>
      <c r="J2875" s="14"/>
      <c r="K2875" s="14"/>
      <c r="L2875" s="14"/>
      <c r="M2875" s="14"/>
      <c r="N2875" s="14"/>
      <c r="O2875" s="14"/>
      <c r="P2875" s="14"/>
      <c r="Q2875" s="14"/>
      <c r="R2875" s="14"/>
      <c r="S2875" s="14"/>
    </row>
    <row r="2876" spans="1:19">
      <c r="A2876" s="14"/>
      <c r="B2876" s="14"/>
      <c r="C2876" s="14"/>
      <c r="D2876" s="14"/>
      <c r="E2876" s="14"/>
      <c r="F2876" s="14"/>
      <c r="G2876" s="14"/>
      <c r="H2876" s="14"/>
      <c r="I2876" s="14"/>
      <c r="J2876" s="14"/>
      <c r="K2876" s="14"/>
      <c r="L2876" s="14"/>
      <c r="M2876" s="14"/>
      <c r="N2876" s="14"/>
      <c r="O2876" s="14"/>
      <c r="P2876" s="14"/>
      <c r="Q2876" s="14"/>
      <c r="R2876" s="14"/>
      <c r="S2876" s="14"/>
    </row>
    <row r="2877" spans="1:19">
      <c r="A2877" s="14"/>
      <c r="B2877" s="14"/>
      <c r="C2877" s="14"/>
      <c r="D2877" s="14"/>
      <c r="E2877" s="14"/>
      <c r="F2877" s="14"/>
      <c r="G2877" s="14"/>
      <c r="H2877" s="14"/>
      <c r="I2877" s="14"/>
      <c r="J2877" s="14"/>
      <c r="K2877" s="14"/>
      <c r="L2877" s="14"/>
      <c r="M2877" s="14"/>
      <c r="N2877" s="14"/>
      <c r="O2877" s="14"/>
      <c r="P2877" s="14"/>
      <c r="Q2877" s="14"/>
      <c r="R2877" s="14"/>
      <c r="S2877" s="14"/>
    </row>
    <row r="2878" spans="1:19">
      <c r="A2878" s="14"/>
      <c r="B2878" s="14"/>
      <c r="C2878" s="14"/>
      <c r="D2878" s="14"/>
      <c r="E2878" s="14"/>
      <c r="F2878" s="14"/>
      <c r="G2878" s="14"/>
      <c r="H2878" s="14"/>
      <c r="I2878" s="14"/>
      <c r="J2878" s="14"/>
      <c r="K2878" s="14"/>
      <c r="L2878" s="14"/>
      <c r="M2878" s="14"/>
      <c r="N2878" s="14"/>
      <c r="O2878" s="14"/>
      <c r="P2878" s="14"/>
      <c r="Q2878" s="14"/>
      <c r="R2878" s="14"/>
      <c r="S2878" s="14"/>
    </row>
    <row r="2879" spans="1:19">
      <c r="A2879" s="14"/>
      <c r="B2879" s="14"/>
      <c r="C2879" s="14"/>
      <c r="D2879" s="14"/>
      <c r="E2879" s="14"/>
      <c r="F2879" s="14"/>
      <c r="G2879" s="14"/>
      <c r="H2879" s="14"/>
      <c r="I2879" s="14"/>
      <c r="J2879" s="14"/>
      <c r="K2879" s="14"/>
      <c r="L2879" s="14"/>
      <c r="M2879" s="14"/>
      <c r="N2879" s="14"/>
      <c r="O2879" s="14"/>
      <c r="P2879" s="14"/>
      <c r="Q2879" s="14"/>
      <c r="R2879" s="14"/>
      <c r="S2879" s="14"/>
    </row>
    <row r="2880" spans="1:19">
      <c r="A2880" s="14"/>
      <c r="B2880" s="14"/>
      <c r="C2880" s="14"/>
      <c r="D2880" s="14"/>
      <c r="E2880" s="14"/>
      <c r="F2880" s="14"/>
      <c r="G2880" s="14"/>
      <c r="H2880" s="14"/>
      <c r="I2880" s="14"/>
      <c r="J2880" s="14"/>
      <c r="K2880" s="14"/>
      <c r="L2880" s="14"/>
      <c r="M2880" s="14"/>
      <c r="N2880" s="14"/>
      <c r="O2880" s="14"/>
      <c r="P2880" s="14"/>
      <c r="Q2880" s="14"/>
      <c r="R2880" s="14"/>
      <c r="S2880" s="14"/>
    </row>
    <row r="2881" spans="1:19">
      <c r="A2881" s="14"/>
      <c r="B2881" s="14"/>
      <c r="C2881" s="14"/>
      <c r="D2881" s="14"/>
      <c r="E2881" s="14"/>
      <c r="F2881" s="14"/>
      <c r="G2881" s="14"/>
      <c r="H2881" s="14"/>
      <c r="I2881" s="14"/>
      <c r="J2881" s="14"/>
      <c r="K2881" s="14"/>
      <c r="L2881" s="14"/>
      <c r="M2881" s="14"/>
      <c r="N2881" s="14"/>
      <c r="O2881" s="14"/>
      <c r="P2881" s="14"/>
      <c r="Q2881" s="14"/>
      <c r="R2881" s="14"/>
      <c r="S2881" s="14"/>
    </row>
    <row r="2882" spans="1:19">
      <c r="A2882" s="14"/>
      <c r="B2882" s="14"/>
      <c r="C2882" s="14"/>
      <c r="D2882" s="14"/>
      <c r="E2882" s="14"/>
      <c r="F2882" s="14"/>
      <c r="G2882" s="14"/>
      <c r="H2882" s="14"/>
      <c r="I2882" s="14"/>
      <c r="J2882" s="14"/>
      <c r="K2882" s="14"/>
      <c r="L2882" s="14"/>
      <c r="M2882" s="14"/>
      <c r="N2882" s="14"/>
      <c r="O2882" s="14"/>
      <c r="P2882" s="14"/>
      <c r="Q2882" s="14"/>
      <c r="R2882" s="14"/>
      <c r="S2882" s="14"/>
    </row>
    <row r="2883" spans="1:19">
      <c r="A2883" s="14"/>
      <c r="B2883" s="14"/>
      <c r="C2883" s="14"/>
      <c r="D2883" s="14"/>
      <c r="E2883" s="14"/>
      <c r="F2883" s="14"/>
      <c r="G2883" s="14"/>
      <c r="H2883" s="14"/>
      <c r="I2883" s="14"/>
      <c r="J2883" s="14"/>
      <c r="K2883" s="14"/>
      <c r="L2883" s="14"/>
      <c r="M2883" s="14"/>
      <c r="N2883" s="14"/>
      <c r="O2883" s="14"/>
      <c r="P2883" s="14"/>
      <c r="Q2883" s="14"/>
      <c r="R2883" s="14"/>
      <c r="S2883" s="14"/>
    </row>
    <row r="2884" spans="1:19">
      <c r="A2884" s="14"/>
      <c r="B2884" s="14"/>
      <c r="C2884" s="14"/>
      <c r="D2884" s="14"/>
      <c r="E2884" s="14"/>
      <c r="F2884" s="14"/>
      <c r="G2884" s="14"/>
      <c r="H2884" s="14"/>
      <c r="I2884" s="14"/>
      <c r="J2884" s="14"/>
      <c r="K2884" s="14"/>
      <c r="L2884" s="14"/>
      <c r="M2884" s="14"/>
      <c r="N2884" s="14"/>
      <c r="O2884" s="14"/>
      <c r="P2884" s="14"/>
      <c r="Q2884" s="14"/>
      <c r="R2884" s="14"/>
      <c r="S2884" s="14"/>
    </row>
    <row r="2885" spans="1:19">
      <c r="A2885" s="14"/>
      <c r="B2885" s="14"/>
      <c r="C2885" s="14"/>
      <c r="D2885" s="14"/>
      <c r="E2885" s="14"/>
      <c r="F2885" s="14"/>
      <c r="G2885" s="14"/>
      <c r="H2885" s="14"/>
      <c r="I2885" s="14"/>
      <c r="J2885" s="14"/>
      <c r="K2885" s="14"/>
      <c r="L2885" s="14"/>
      <c r="M2885" s="14"/>
      <c r="N2885" s="14"/>
      <c r="O2885" s="14"/>
      <c r="P2885" s="14"/>
      <c r="Q2885" s="14"/>
      <c r="R2885" s="14"/>
      <c r="S2885" s="14"/>
    </row>
    <row r="2886" spans="1:19">
      <c r="A2886" s="14"/>
      <c r="B2886" s="14"/>
      <c r="C2886" s="14"/>
      <c r="D2886" s="14"/>
      <c r="E2886" s="14"/>
      <c r="F2886" s="14"/>
      <c r="G2886" s="14"/>
      <c r="H2886" s="14"/>
      <c r="I2886" s="14"/>
      <c r="J2886" s="14"/>
      <c r="K2886" s="14"/>
      <c r="L2886" s="14"/>
      <c r="M2886" s="14"/>
      <c r="N2886" s="14"/>
      <c r="O2886" s="14"/>
      <c r="P2886" s="14"/>
      <c r="Q2886" s="14"/>
      <c r="R2886" s="14"/>
      <c r="S2886" s="14"/>
    </row>
    <row r="2887" spans="1:19">
      <c r="A2887" s="14"/>
      <c r="B2887" s="14"/>
      <c r="C2887" s="14"/>
      <c r="D2887" s="14"/>
      <c r="E2887" s="14"/>
      <c r="F2887" s="14"/>
      <c r="G2887" s="14"/>
      <c r="H2887" s="14"/>
      <c r="I2887" s="14"/>
      <c r="J2887" s="14"/>
      <c r="K2887" s="14"/>
      <c r="L2887" s="14"/>
      <c r="M2887" s="14"/>
      <c r="N2887" s="14"/>
      <c r="O2887" s="14"/>
      <c r="P2887" s="14"/>
      <c r="Q2887" s="14"/>
      <c r="R2887" s="14"/>
      <c r="S2887" s="14"/>
    </row>
    <row r="2888" spans="1:19">
      <c r="A2888" s="14"/>
      <c r="B2888" s="14"/>
      <c r="C2888" s="14"/>
      <c r="D2888" s="14"/>
      <c r="E2888" s="14"/>
      <c r="F2888" s="14"/>
      <c r="G2888" s="14"/>
      <c r="H2888" s="14"/>
      <c r="I2888" s="14"/>
      <c r="J2888" s="14"/>
      <c r="K2888" s="14"/>
      <c r="L2888" s="14"/>
      <c r="M2888" s="14"/>
      <c r="N2888" s="14"/>
      <c r="O2888" s="14"/>
      <c r="P2888" s="14"/>
      <c r="Q2888" s="14"/>
      <c r="R2888" s="14"/>
      <c r="S2888" s="14"/>
    </row>
    <row r="2889" spans="1:19">
      <c r="A2889" s="14"/>
      <c r="B2889" s="14"/>
      <c r="C2889" s="14"/>
      <c r="D2889" s="14"/>
      <c r="E2889" s="14"/>
      <c r="F2889" s="14"/>
      <c r="G2889" s="14"/>
      <c r="H2889" s="14"/>
      <c r="I2889" s="14"/>
      <c r="J2889" s="14"/>
      <c r="K2889" s="14"/>
      <c r="L2889" s="14"/>
      <c r="M2889" s="14"/>
      <c r="N2889" s="14"/>
      <c r="O2889" s="14"/>
      <c r="P2889" s="14"/>
      <c r="Q2889" s="14"/>
      <c r="R2889" s="14"/>
      <c r="S2889" s="14"/>
    </row>
    <row r="2890" spans="1:19">
      <c r="A2890" s="14"/>
      <c r="B2890" s="14"/>
      <c r="C2890" s="14"/>
      <c r="D2890" s="14"/>
      <c r="E2890" s="14"/>
      <c r="F2890" s="14"/>
      <c r="G2890" s="14"/>
      <c r="H2890" s="14"/>
      <c r="I2890" s="14"/>
      <c r="J2890" s="14"/>
      <c r="K2890" s="14"/>
      <c r="L2890" s="14"/>
      <c r="M2890" s="14"/>
      <c r="N2890" s="14"/>
      <c r="O2890" s="14"/>
      <c r="P2890" s="14"/>
      <c r="Q2890" s="14"/>
      <c r="R2890" s="14"/>
      <c r="S2890" s="14"/>
    </row>
    <row r="2891" spans="1:19">
      <c r="A2891" s="14"/>
      <c r="B2891" s="14"/>
      <c r="C2891" s="14"/>
      <c r="D2891" s="14"/>
      <c r="E2891" s="14"/>
      <c r="F2891" s="14"/>
      <c r="G2891" s="14"/>
      <c r="H2891" s="14"/>
      <c r="I2891" s="14"/>
      <c r="J2891" s="14"/>
      <c r="K2891" s="14"/>
      <c r="L2891" s="14"/>
      <c r="M2891" s="14"/>
      <c r="N2891" s="14"/>
      <c r="O2891" s="14"/>
      <c r="P2891" s="14"/>
      <c r="Q2891" s="14"/>
      <c r="R2891" s="14"/>
      <c r="S2891" s="14"/>
    </row>
    <row r="2892" spans="1:19">
      <c r="A2892" s="14"/>
      <c r="B2892" s="14"/>
      <c r="C2892" s="14"/>
      <c r="D2892" s="14"/>
      <c r="E2892" s="14"/>
      <c r="F2892" s="14"/>
      <c r="G2892" s="14"/>
      <c r="H2892" s="14"/>
      <c r="I2892" s="14"/>
      <c r="J2892" s="14"/>
      <c r="K2892" s="14"/>
      <c r="L2892" s="14"/>
      <c r="M2892" s="14"/>
      <c r="N2892" s="14"/>
      <c r="O2892" s="14"/>
      <c r="P2892" s="14"/>
      <c r="Q2892" s="14"/>
      <c r="R2892" s="14"/>
      <c r="S2892" s="14"/>
    </row>
    <row r="2893" spans="1:19">
      <c r="A2893" s="14"/>
      <c r="B2893" s="14"/>
      <c r="C2893" s="14"/>
      <c r="D2893" s="14"/>
      <c r="E2893" s="14"/>
      <c r="F2893" s="14"/>
      <c r="G2893" s="14"/>
      <c r="H2893" s="14"/>
      <c r="I2893" s="14"/>
      <c r="J2893" s="14"/>
      <c r="K2893" s="14"/>
      <c r="L2893" s="14"/>
      <c r="M2893" s="14"/>
      <c r="N2893" s="14"/>
      <c r="O2893" s="14"/>
      <c r="P2893" s="14"/>
      <c r="Q2893" s="14"/>
      <c r="R2893" s="14"/>
      <c r="S2893" s="14"/>
    </row>
    <row r="2894" spans="1:19">
      <c r="A2894" s="14"/>
      <c r="B2894" s="14"/>
      <c r="C2894" s="14"/>
      <c r="D2894" s="14"/>
      <c r="E2894" s="14"/>
      <c r="F2894" s="14"/>
      <c r="G2894" s="14"/>
      <c r="H2894" s="14"/>
      <c r="I2894" s="14"/>
      <c r="J2894" s="14"/>
      <c r="K2894" s="14"/>
      <c r="L2894" s="14"/>
      <c r="M2894" s="14"/>
      <c r="N2894" s="14"/>
      <c r="O2894" s="14"/>
      <c r="P2894" s="14"/>
      <c r="Q2894" s="14"/>
      <c r="R2894" s="14"/>
      <c r="S2894" s="14"/>
    </row>
    <row r="2895" spans="1:19">
      <c r="A2895" s="14"/>
      <c r="B2895" s="14"/>
      <c r="C2895" s="14"/>
      <c r="D2895" s="14"/>
      <c r="E2895" s="14"/>
      <c r="F2895" s="14"/>
      <c r="G2895" s="14"/>
      <c r="H2895" s="14"/>
      <c r="I2895" s="14"/>
      <c r="J2895" s="14"/>
      <c r="K2895" s="14"/>
      <c r="L2895" s="14"/>
      <c r="M2895" s="14"/>
      <c r="N2895" s="14"/>
      <c r="O2895" s="14"/>
      <c r="P2895" s="14"/>
      <c r="Q2895" s="14"/>
      <c r="R2895" s="14"/>
      <c r="S2895" s="14"/>
    </row>
    <row r="2896" spans="1:19">
      <c r="A2896" s="14"/>
      <c r="B2896" s="14"/>
      <c r="C2896" s="14"/>
      <c r="D2896" s="14"/>
      <c r="E2896" s="14"/>
      <c r="F2896" s="14"/>
      <c r="G2896" s="14"/>
      <c r="H2896" s="14"/>
      <c r="I2896" s="14"/>
      <c r="J2896" s="14"/>
      <c r="K2896" s="14"/>
      <c r="L2896" s="14"/>
      <c r="M2896" s="14"/>
      <c r="N2896" s="14"/>
      <c r="O2896" s="14"/>
      <c r="P2896" s="14"/>
      <c r="Q2896" s="14"/>
      <c r="R2896" s="14"/>
      <c r="S2896" s="14"/>
    </row>
    <row r="2897" spans="1:19">
      <c r="A2897" s="14"/>
      <c r="B2897" s="14"/>
      <c r="C2897" s="14"/>
      <c r="D2897" s="14"/>
      <c r="E2897" s="14"/>
      <c r="F2897" s="14"/>
      <c r="G2897" s="14"/>
      <c r="H2897" s="14"/>
      <c r="I2897" s="14"/>
      <c r="J2897" s="14"/>
      <c r="K2897" s="14"/>
      <c r="L2897" s="14"/>
      <c r="M2897" s="14"/>
      <c r="N2897" s="14"/>
      <c r="O2897" s="14"/>
      <c r="P2897" s="14"/>
      <c r="Q2897" s="14"/>
      <c r="R2897" s="14"/>
      <c r="S2897" s="14"/>
    </row>
    <row r="2898" spans="1:19">
      <c r="A2898" s="14"/>
      <c r="B2898" s="14"/>
      <c r="C2898" s="14"/>
      <c r="D2898" s="14"/>
      <c r="E2898" s="14"/>
      <c r="F2898" s="14"/>
      <c r="G2898" s="14"/>
      <c r="H2898" s="14"/>
      <c r="I2898" s="14"/>
      <c r="J2898" s="14"/>
      <c r="K2898" s="14"/>
      <c r="L2898" s="14"/>
      <c r="M2898" s="14"/>
      <c r="N2898" s="14"/>
      <c r="O2898" s="14"/>
      <c r="P2898" s="14"/>
      <c r="Q2898" s="14"/>
      <c r="R2898" s="14"/>
      <c r="S2898" s="14"/>
    </row>
    <row r="2899" spans="1:19">
      <c r="A2899" s="14"/>
      <c r="B2899" s="14"/>
      <c r="C2899" s="14"/>
      <c r="D2899" s="14"/>
      <c r="E2899" s="14"/>
      <c r="F2899" s="14"/>
      <c r="G2899" s="14"/>
      <c r="H2899" s="14"/>
      <c r="I2899" s="14"/>
      <c r="J2899" s="14"/>
      <c r="K2899" s="14"/>
      <c r="L2899" s="14"/>
      <c r="M2899" s="14"/>
      <c r="N2899" s="14"/>
      <c r="O2899" s="14"/>
      <c r="P2899" s="14"/>
      <c r="Q2899" s="14"/>
      <c r="R2899" s="14"/>
      <c r="S2899" s="14"/>
    </row>
    <row r="2900" spans="1:19">
      <c r="A2900" s="14"/>
      <c r="B2900" s="14"/>
      <c r="C2900" s="14"/>
      <c r="D2900" s="14"/>
      <c r="E2900" s="14"/>
      <c r="F2900" s="14"/>
      <c r="G2900" s="14"/>
      <c r="H2900" s="14"/>
      <c r="I2900" s="14"/>
      <c r="J2900" s="14"/>
      <c r="K2900" s="14"/>
      <c r="L2900" s="14"/>
      <c r="M2900" s="14"/>
      <c r="N2900" s="14"/>
      <c r="O2900" s="14"/>
      <c r="P2900" s="14"/>
      <c r="Q2900" s="14"/>
      <c r="R2900" s="14"/>
      <c r="S2900" s="14"/>
    </row>
    <row r="2901" spans="1:19">
      <c r="A2901" s="14"/>
      <c r="B2901" s="14"/>
      <c r="C2901" s="14"/>
      <c r="D2901" s="14"/>
      <c r="E2901" s="14"/>
      <c r="F2901" s="14"/>
      <c r="G2901" s="14"/>
      <c r="H2901" s="14"/>
      <c r="I2901" s="14"/>
      <c r="J2901" s="14"/>
      <c r="K2901" s="14"/>
      <c r="L2901" s="14"/>
      <c r="M2901" s="14"/>
      <c r="N2901" s="14"/>
      <c r="O2901" s="14"/>
      <c r="P2901" s="14"/>
      <c r="Q2901" s="14"/>
      <c r="R2901" s="14"/>
      <c r="S2901" s="14"/>
    </row>
    <row r="2902" spans="1:19">
      <c r="A2902" s="14"/>
      <c r="B2902" s="14"/>
      <c r="C2902" s="14"/>
      <c r="D2902" s="14"/>
      <c r="E2902" s="14"/>
      <c r="F2902" s="14"/>
      <c r="G2902" s="14"/>
      <c r="H2902" s="14"/>
      <c r="I2902" s="14"/>
      <c r="J2902" s="14"/>
      <c r="K2902" s="14"/>
      <c r="L2902" s="14"/>
      <c r="M2902" s="14"/>
      <c r="N2902" s="14"/>
      <c r="O2902" s="14"/>
      <c r="P2902" s="14"/>
      <c r="Q2902" s="14"/>
      <c r="R2902" s="14"/>
      <c r="S2902" s="14"/>
    </row>
    <row r="2903" spans="1:19">
      <c r="A2903" s="14"/>
      <c r="B2903" s="14"/>
      <c r="C2903" s="14"/>
      <c r="D2903" s="14"/>
      <c r="E2903" s="14"/>
      <c r="F2903" s="14"/>
      <c r="G2903" s="14"/>
      <c r="H2903" s="14"/>
      <c r="I2903" s="14"/>
      <c r="J2903" s="14"/>
      <c r="K2903" s="14"/>
      <c r="L2903" s="14"/>
      <c r="M2903" s="14"/>
      <c r="N2903" s="14"/>
      <c r="O2903" s="14"/>
      <c r="P2903" s="14"/>
      <c r="Q2903" s="14"/>
      <c r="R2903" s="14"/>
      <c r="S2903" s="14"/>
    </row>
    <row r="2904" spans="1:19">
      <c r="A2904" s="14"/>
      <c r="B2904" s="14"/>
      <c r="C2904" s="14"/>
      <c r="D2904" s="14"/>
      <c r="E2904" s="14"/>
      <c r="F2904" s="14"/>
      <c r="G2904" s="14"/>
      <c r="H2904" s="14"/>
      <c r="I2904" s="14"/>
      <c r="J2904" s="14"/>
      <c r="K2904" s="14"/>
      <c r="L2904" s="14"/>
      <c r="M2904" s="14"/>
      <c r="N2904" s="14"/>
      <c r="O2904" s="14"/>
      <c r="P2904" s="14"/>
      <c r="Q2904" s="14"/>
      <c r="R2904" s="14"/>
      <c r="S2904" s="14"/>
    </row>
    <row r="2905" spans="1:19">
      <c r="A2905" s="14"/>
      <c r="B2905" s="14"/>
      <c r="C2905" s="14"/>
      <c r="D2905" s="14"/>
      <c r="E2905" s="14"/>
      <c r="F2905" s="14"/>
      <c r="G2905" s="14"/>
      <c r="H2905" s="14"/>
      <c r="I2905" s="14"/>
      <c r="J2905" s="14"/>
      <c r="K2905" s="14"/>
      <c r="L2905" s="14"/>
      <c r="M2905" s="14"/>
      <c r="N2905" s="14"/>
      <c r="O2905" s="14"/>
      <c r="P2905" s="14"/>
      <c r="Q2905" s="14"/>
      <c r="R2905" s="14"/>
      <c r="S2905" s="14"/>
    </row>
    <row r="2906" spans="1:19">
      <c r="A2906" s="14"/>
      <c r="B2906" s="14"/>
      <c r="C2906" s="14"/>
      <c r="D2906" s="14"/>
      <c r="E2906" s="14"/>
      <c r="F2906" s="14"/>
      <c r="G2906" s="14"/>
      <c r="H2906" s="14"/>
      <c r="I2906" s="14"/>
      <c r="J2906" s="14"/>
      <c r="K2906" s="14"/>
      <c r="L2906" s="14"/>
      <c r="M2906" s="14"/>
      <c r="N2906" s="14"/>
      <c r="O2906" s="14"/>
      <c r="P2906" s="14"/>
      <c r="Q2906" s="14"/>
      <c r="R2906" s="14"/>
      <c r="S2906" s="14"/>
    </row>
    <row r="2907" spans="1:19">
      <c r="A2907" s="14"/>
      <c r="B2907" s="14"/>
      <c r="C2907" s="14"/>
      <c r="D2907" s="14"/>
      <c r="E2907" s="14"/>
      <c r="F2907" s="14"/>
      <c r="G2907" s="14"/>
      <c r="H2907" s="14"/>
      <c r="I2907" s="14"/>
      <c r="J2907" s="14"/>
      <c r="K2907" s="14"/>
      <c r="L2907" s="14"/>
      <c r="M2907" s="14"/>
      <c r="N2907" s="14"/>
      <c r="O2907" s="14"/>
      <c r="P2907" s="14"/>
      <c r="Q2907" s="14"/>
      <c r="R2907" s="14"/>
      <c r="S2907" s="14"/>
    </row>
    <row r="2908" spans="1:19">
      <c r="A2908" s="14"/>
      <c r="B2908" s="14"/>
      <c r="C2908" s="14"/>
      <c r="D2908" s="14"/>
      <c r="E2908" s="14"/>
      <c r="F2908" s="14"/>
      <c r="G2908" s="14"/>
      <c r="H2908" s="14"/>
      <c r="I2908" s="14"/>
      <c r="J2908" s="14"/>
      <c r="K2908" s="14"/>
      <c r="L2908" s="14"/>
      <c r="M2908" s="14"/>
      <c r="N2908" s="14"/>
      <c r="O2908" s="14"/>
      <c r="P2908" s="14"/>
      <c r="Q2908" s="14"/>
      <c r="R2908" s="14"/>
      <c r="S2908" s="14"/>
    </row>
    <row r="2909" spans="1:19">
      <c r="A2909" s="14"/>
      <c r="B2909" s="14"/>
      <c r="C2909" s="14"/>
      <c r="D2909" s="14"/>
      <c r="E2909" s="14"/>
      <c r="F2909" s="14"/>
      <c r="G2909" s="14"/>
      <c r="H2909" s="14"/>
      <c r="I2909" s="14"/>
      <c r="J2909" s="14"/>
      <c r="K2909" s="14"/>
      <c r="L2909" s="14"/>
      <c r="M2909" s="14"/>
      <c r="N2909" s="14"/>
      <c r="O2909" s="14"/>
      <c r="P2909" s="14"/>
      <c r="Q2909" s="14"/>
      <c r="R2909" s="14"/>
      <c r="S2909" s="14"/>
    </row>
    <row r="2910" spans="1:19">
      <c r="A2910" s="14"/>
      <c r="B2910" s="14"/>
      <c r="C2910" s="14"/>
      <c r="D2910" s="14"/>
      <c r="E2910" s="14"/>
      <c r="F2910" s="14"/>
      <c r="G2910" s="14"/>
      <c r="H2910" s="14"/>
      <c r="I2910" s="14"/>
      <c r="J2910" s="14"/>
      <c r="K2910" s="14"/>
      <c r="L2910" s="14"/>
      <c r="M2910" s="14"/>
      <c r="N2910" s="14"/>
      <c r="O2910" s="14"/>
      <c r="P2910" s="14"/>
      <c r="Q2910" s="14"/>
      <c r="R2910" s="14"/>
      <c r="S2910" s="14"/>
    </row>
    <row r="2911" spans="1:19">
      <c r="A2911" s="14"/>
      <c r="B2911" s="14"/>
      <c r="C2911" s="14"/>
      <c r="D2911" s="14"/>
      <c r="E2911" s="14"/>
      <c r="F2911" s="14"/>
      <c r="G2911" s="14"/>
      <c r="H2911" s="14"/>
      <c r="I2911" s="14"/>
      <c r="J2911" s="14"/>
      <c r="K2911" s="14"/>
      <c r="L2911" s="14"/>
      <c r="M2911" s="14"/>
      <c r="N2911" s="14"/>
      <c r="O2911" s="14"/>
      <c r="P2911" s="14"/>
      <c r="Q2911" s="14"/>
      <c r="R2911" s="14"/>
      <c r="S2911" s="14"/>
    </row>
    <row r="2912" spans="1:19">
      <c r="A2912" s="14"/>
      <c r="B2912" s="14"/>
      <c r="C2912" s="14"/>
      <c r="D2912" s="14"/>
      <c r="E2912" s="14"/>
      <c r="F2912" s="14"/>
      <c r="G2912" s="14"/>
      <c r="H2912" s="14"/>
      <c r="I2912" s="14"/>
      <c r="J2912" s="14"/>
      <c r="K2912" s="14"/>
      <c r="L2912" s="14"/>
      <c r="M2912" s="14"/>
      <c r="N2912" s="14"/>
      <c r="O2912" s="14"/>
      <c r="P2912" s="14"/>
      <c r="Q2912" s="14"/>
      <c r="R2912" s="14"/>
      <c r="S2912" s="14"/>
    </row>
    <row r="2913" spans="1:19">
      <c r="A2913" s="14"/>
      <c r="B2913" s="14"/>
      <c r="C2913" s="14"/>
      <c r="D2913" s="14"/>
      <c r="E2913" s="14"/>
      <c r="F2913" s="14"/>
      <c r="G2913" s="14"/>
      <c r="H2913" s="14"/>
      <c r="I2913" s="14"/>
      <c r="J2913" s="14"/>
      <c r="K2913" s="14"/>
      <c r="L2913" s="14"/>
      <c r="M2913" s="14"/>
      <c r="N2913" s="14"/>
      <c r="O2913" s="14"/>
      <c r="P2913" s="14"/>
      <c r="Q2913" s="14"/>
      <c r="R2913" s="14"/>
      <c r="S2913" s="14"/>
    </row>
    <row r="2914" spans="1:19">
      <c r="A2914" s="14"/>
      <c r="B2914" s="14"/>
      <c r="C2914" s="14"/>
      <c r="D2914" s="14"/>
      <c r="E2914" s="14"/>
      <c r="F2914" s="14"/>
      <c r="G2914" s="14"/>
      <c r="H2914" s="14"/>
      <c r="I2914" s="14"/>
      <c r="J2914" s="14"/>
      <c r="K2914" s="14"/>
      <c r="L2914" s="14"/>
      <c r="M2914" s="14"/>
      <c r="N2914" s="14"/>
      <c r="O2914" s="14"/>
      <c r="P2914" s="14"/>
      <c r="Q2914" s="14"/>
      <c r="R2914" s="14"/>
      <c r="S2914" s="14"/>
    </row>
    <row r="2915" spans="1:19">
      <c r="A2915" s="14"/>
      <c r="B2915" s="14"/>
      <c r="C2915" s="14"/>
      <c r="D2915" s="14"/>
      <c r="E2915" s="14"/>
      <c r="F2915" s="14"/>
      <c r="G2915" s="14"/>
      <c r="H2915" s="14"/>
      <c r="I2915" s="14"/>
      <c r="J2915" s="14"/>
      <c r="K2915" s="14"/>
      <c r="L2915" s="14"/>
      <c r="M2915" s="14"/>
      <c r="N2915" s="14"/>
      <c r="O2915" s="14"/>
      <c r="P2915" s="14"/>
      <c r="Q2915" s="14"/>
      <c r="R2915" s="14"/>
      <c r="S2915" s="14"/>
    </row>
    <row r="2916" spans="1:19">
      <c r="A2916" s="14"/>
      <c r="B2916" s="14"/>
      <c r="C2916" s="14"/>
      <c r="D2916" s="14"/>
      <c r="E2916" s="14"/>
      <c r="F2916" s="14"/>
      <c r="G2916" s="14"/>
      <c r="H2916" s="14"/>
      <c r="I2916" s="14"/>
      <c r="J2916" s="14"/>
      <c r="K2916" s="14"/>
      <c r="L2916" s="14"/>
      <c r="M2916" s="14"/>
      <c r="N2916" s="14"/>
      <c r="O2916" s="14"/>
      <c r="P2916" s="14"/>
      <c r="Q2916" s="14"/>
      <c r="R2916" s="14"/>
      <c r="S2916" s="14"/>
    </row>
    <row r="2917" spans="1:19">
      <c r="A2917" s="14"/>
      <c r="B2917" s="14"/>
      <c r="C2917" s="14"/>
      <c r="D2917" s="14"/>
      <c r="E2917" s="14"/>
      <c r="F2917" s="14"/>
      <c r="G2917" s="14"/>
      <c r="H2917" s="14"/>
      <c r="I2917" s="14"/>
      <c r="J2917" s="14"/>
      <c r="K2917" s="14"/>
      <c r="L2917" s="14"/>
      <c r="M2917" s="14"/>
      <c r="N2917" s="14"/>
      <c r="O2917" s="14"/>
      <c r="P2917" s="14"/>
      <c r="Q2917" s="14"/>
      <c r="R2917" s="14"/>
      <c r="S2917" s="14"/>
    </row>
    <row r="2918" spans="1:19">
      <c r="A2918" s="14"/>
      <c r="B2918" s="14"/>
      <c r="C2918" s="14"/>
      <c r="D2918" s="14"/>
      <c r="E2918" s="14"/>
      <c r="F2918" s="14"/>
      <c r="G2918" s="14"/>
      <c r="H2918" s="14"/>
      <c r="I2918" s="14"/>
      <c r="J2918" s="14"/>
      <c r="K2918" s="14"/>
      <c r="L2918" s="14"/>
      <c r="M2918" s="14"/>
      <c r="N2918" s="14"/>
      <c r="O2918" s="14"/>
      <c r="P2918" s="14"/>
      <c r="Q2918" s="14"/>
      <c r="R2918" s="14"/>
      <c r="S2918" s="14"/>
    </row>
    <row r="2919" spans="1:19">
      <c r="A2919" s="14"/>
      <c r="B2919" s="14"/>
      <c r="C2919" s="14"/>
      <c r="D2919" s="14"/>
      <c r="E2919" s="14"/>
      <c r="F2919" s="14"/>
      <c r="G2919" s="14"/>
      <c r="H2919" s="14"/>
      <c r="I2919" s="14"/>
      <c r="J2919" s="14"/>
      <c r="K2919" s="14"/>
      <c r="L2919" s="14"/>
      <c r="M2919" s="14"/>
      <c r="N2919" s="14"/>
      <c r="O2919" s="14"/>
      <c r="P2919" s="14"/>
      <c r="Q2919" s="14"/>
      <c r="R2919" s="14"/>
      <c r="S2919" s="14"/>
    </row>
    <row r="2920" spans="1:19">
      <c r="A2920" s="14"/>
      <c r="B2920" s="14"/>
      <c r="C2920" s="14"/>
      <c r="D2920" s="14"/>
      <c r="E2920" s="14"/>
      <c r="F2920" s="14"/>
      <c r="G2920" s="14"/>
      <c r="H2920" s="14"/>
      <c r="I2920" s="14"/>
      <c r="J2920" s="14"/>
      <c r="K2920" s="14"/>
      <c r="L2920" s="14"/>
      <c r="M2920" s="14"/>
      <c r="N2920" s="14"/>
      <c r="O2920" s="14"/>
      <c r="P2920" s="14"/>
      <c r="Q2920" s="14"/>
      <c r="R2920" s="14"/>
      <c r="S2920" s="14"/>
    </row>
    <row r="2921" spans="1:19">
      <c r="A2921" s="14"/>
      <c r="B2921" s="14"/>
      <c r="C2921" s="14"/>
      <c r="D2921" s="14"/>
      <c r="E2921" s="14"/>
      <c r="F2921" s="14"/>
      <c r="G2921" s="14"/>
      <c r="H2921" s="14"/>
      <c r="I2921" s="14"/>
      <c r="J2921" s="14"/>
      <c r="K2921" s="14"/>
      <c r="L2921" s="14"/>
      <c r="M2921" s="14"/>
      <c r="N2921" s="14"/>
      <c r="O2921" s="14"/>
      <c r="P2921" s="14"/>
      <c r="Q2921" s="14"/>
      <c r="R2921" s="14"/>
      <c r="S2921" s="14"/>
    </row>
    <row r="2922" spans="1:19">
      <c r="A2922" s="14"/>
      <c r="B2922" s="14"/>
      <c r="C2922" s="14"/>
      <c r="D2922" s="14"/>
      <c r="E2922" s="14"/>
      <c r="F2922" s="14"/>
      <c r="G2922" s="14"/>
      <c r="H2922" s="14"/>
      <c r="I2922" s="14"/>
      <c r="J2922" s="14"/>
      <c r="K2922" s="14"/>
      <c r="L2922" s="14"/>
      <c r="M2922" s="14"/>
      <c r="N2922" s="14"/>
      <c r="O2922" s="14"/>
      <c r="P2922" s="14"/>
      <c r="Q2922" s="14"/>
      <c r="R2922" s="14"/>
      <c r="S2922" s="14"/>
    </row>
    <row r="2923" spans="1:19">
      <c r="A2923" s="14"/>
      <c r="B2923" s="14"/>
      <c r="C2923" s="14"/>
      <c r="D2923" s="14"/>
      <c r="E2923" s="14"/>
      <c r="F2923" s="14"/>
      <c r="G2923" s="14"/>
      <c r="H2923" s="14"/>
      <c r="I2923" s="14"/>
      <c r="J2923" s="14"/>
      <c r="K2923" s="14"/>
      <c r="L2923" s="14"/>
      <c r="M2923" s="14"/>
      <c r="N2923" s="14"/>
      <c r="O2923" s="14"/>
      <c r="P2923" s="14"/>
      <c r="Q2923" s="14"/>
      <c r="R2923" s="14"/>
      <c r="S2923" s="14"/>
    </row>
    <row r="2924" spans="1:19">
      <c r="A2924" s="14"/>
      <c r="B2924" s="14"/>
      <c r="C2924" s="14"/>
      <c r="D2924" s="14"/>
      <c r="E2924" s="14"/>
      <c r="F2924" s="14"/>
      <c r="G2924" s="14"/>
      <c r="H2924" s="14"/>
      <c r="I2924" s="14"/>
      <c r="J2924" s="14"/>
      <c r="K2924" s="14"/>
      <c r="L2924" s="14"/>
      <c r="M2924" s="14"/>
      <c r="N2924" s="14"/>
      <c r="O2924" s="14"/>
      <c r="P2924" s="14"/>
      <c r="Q2924" s="14"/>
      <c r="R2924" s="14"/>
      <c r="S2924" s="14"/>
    </row>
    <row r="2925" spans="1:19">
      <c r="A2925" s="14"/>
      <c r="B2925" s="14"/>
      <c r="C2925" s="14"/>
      <c r="D2925" s="14"/>
      <c r="E2925" s="14"/>
      <c r="F2925" s="14"/>
      <c r="G2925" s="14"/>
      <c r="H2925" s="14"/>
      <c r="I2925" s="14"/>
      <c r="J2925" s="14"/>
      <c r="K2925" s="14"/>
      <c r="L2925" s="14"/>
      <c r="M2925" s="14"/>
      <c r="N2925" s="14"/>
      <c r="O2925" s="14"/>
      <c r="P2925" s="14"/>
      <c r="Q2925" s="14"/>
      <c r="R2925" s="14"/>
      <c r="S2925" s="14"/>
    </row>
    <row r="2926" spans="1:19">
      <c r="A2926" s="14"/>
      <c r="B2926" s="14"/>
      <c r="C2926" s="14"/>
      <c r="D2926" s="14"/>
      <c r="E2926" s="14"/>
      <c r="F2926" s="14"/>
      <c r="G2926" s="14"/>
      <c r="H2926" s="14"/>
      <c r="I2926" s="14"/>
      <c r="J2926" s="14"/>
      <c r="K2926" s="14"/>
      <c r="L2926" s="14"/>
      <c r="M2926" s="14"/>
      <c r="N2926" s="14"/>
      <c r="O2926" s="14"/>
      <c r="P2926" s="14"/>
      <c r="Q2926" s="14"/>
      <c r="R2926" s="14"/>
      <c r="S2926" s="14"/>
    </row>
    <row r="2927" spans="1:19">
      <c r="A2927" s="14"/>
      <c r="B2927" s="14"/>
      <c r="C2927" s="14"/>
      <c r="D2927" s="14"/>
      <c r="E2927" s="14"/>
      <c r="F2927" s="14"/>
      <c r="G2927" s="14"/>
      <c r="H2927" s="14"/>
      <c r="I2927" s="14"/>
      <c r="J2927" s="14"/>
      <c r="K2927" s="14"/>
      <c r="L2927" s="14"/>
      <c r="M2927" s="14"/>
      <c r="N2927" s="14"/>
      <c r="O2927" s="14"/>
      <c r="P2927" s="14"/>
      <c r="Q2927" s="14"/>
      <c r="R2927" s="14"/>
      <c r="S2927" s="14"/>
    </row>
    <row r="2928" spans="1:19">
      <c r="A2928" s="14"/>
      <c r="B2928" s="14"/>
      <c r="C2928" s="14"/>
      <c r="D2928" s="14"/>
      <c r="E2928" s="14"/>
      <c r="F2928" s="14"/>
      <c r="G2928" s="14"/>
      <c r="H2928" s="14"/>
      <c r="I2928" s="14"/>
      <c r="J2928" s="14"/>
      <c r="K2928" s="14"/>
      <c r="L2928" s="14"/>
      <c r="M2928" s="14"/>
      <c r="N2928" s="14"/>
      <c r="O2928" s="14"/>
      <c r="P2928" s="14"/>
      <c r="Q2928" s="14"/>
      <c r="R2928" s="14"/>
      <c r="S2928" s="14"/>
    </row>
    <row r="2929" spans="1:19">
      <c r="A2929" s="14"/>
      <c r="B2929" s="14"/>
      <c r="C2929" s="14"/>
      <c r="D2929" s="14"/>
      <c r="E2929" s="14"/>
      <c r="F2929" s="14"/>
      <c r="G2929" s="14"/>
      <c r="H2929" s="14"/>
      <c r="I2929" s="14"/>
      <c r="J2929" s="14"/>
      <c r="K2929" s="14"/>
      <c r="L2929" s="14"/>
      <c r="M2929" s="14"/>
      <c r="N2929" s="14"/>
      <c r="O2929" s="14"/>
      <c r="P2929" s="14"/>
      <c r="Q2929" s="14"/>
      <c r="R2929" s="14"/>
      <c r="S2929" s="14"/>
    </row>
    <row r="2930" spans="1:19">
      <c r="A2930" s="14"/>
      <c r="B2930" s="14"/>
      <c r="C2930" s="14"/>
      <c r="D2930" s="14"/>
      <c r="E2930" s="14"/>
      <c r="F2930" s="14"/>
      <c r="G2930" s="14"/>
      <c r="H2930" s="14"/>
      <c r="I2930" s="14"/>
      <c r="J2930" s="14"/>
      <c r="K2930" s="14"/>
      <c r="L2930" s="14"/>
      <c r="M2930" s="14"/>
      <c r="N2930" s="14"/>
      <c r="O2930" s="14"/>
      <c r="P2930" s="14"/>
      <c r="Q2930" s="14"/>
      <c r="R2930" s="14"/>
      <c r="S2930" s="14"/>
    </row>
    <row r="2931" spans="1:19">
      <c r="A2931" s="14"/>
      <c r="B2931" s="14"/>
      <c r="C2931" s="14"/>
      <c r="D2931" s="14"/>
      <c r="E2931" s="14"/>
      <c r="F2931" s="14"/>
      <c r="G2931" s="14"/>
      <c r="H2931" s="14"/>
      <c r="I2931" s="14"/>
      <c r="J2931" s="14"/>
      <c r="K2931" s="14"/>
      <c r="L2931" s="14"/>
      <c r="M2931" s="14"/>
      <c r="N2931" s="14"/>
      <c r="O2931" s="14"/>
      <c r="P2931" s="14"/>
      <c r="Q2931" s="14"/>
      <c r="R2931" s="14"/>
      <c r="S2931" s="14"/>
    </row>
    <row r="2932" spans="1:19">
      <c r="A2932" s="14"/>
      <c r="B2932" s="14"/>
      <c r="C2932" s="14"/>
      <c r="D2932" s="14"/>
      <c r="E2932" s="14"/>
      <c r="F2932" s="14"/>
      <c r="G2932" s="14"/>
      <c r="H2932" s="14"/>
      <c r="I2932" s="14"/>
      <c r="J2932" s="14"/>
      <c r="K2932" s="14"/>
      <c r="L2932" s="14"/>
      <c r="M2932" s="14"/>
      <c r="N2932" s="14"/>
      <c r="O2932" s="14"/>
      <c r="P2932" s="14"/>
      <c r="Q2932" s="14"/>
      <c r="R2932" s="14"/>
      <c r="S2932" s="14"/>
    </row>
    <row r="2933" spans="1:19">
      <c r="A2933" s="14"/>
      <c r="B2933" s="14"/>
      <c r="C2933" s="14"/>
      <c r="D2933" s="14"/>
      <c r="E2933" s="14"/>
      <c r="F2933" s="14"/>
      <c r="G2933" s="14"/>
      <c r="H2933" s="14"/>
      <c r="I2933" s="14"/>
      <c r="J2933" s="14"/>
      <c r="K2933" s="14"/>
      <c r="L2933" s="14"/>
      <c r="M2933" s="14"/>
      <c r="N2933" s="14"/>
      <c r="O2933" s="14"/>
      <c r="P2933" s="14"/>
      <c r="Q2933" s="14"/>
      <c r="R2933" s="14"/>
      <c r="S2933" s="14"/>
    </row>
    <row r="2934" spans="1:19">
      <c r="A2934" s="14"/>
      <c r="B2934" s="14"/>
      <c r="C2934" s="14"/>
      <c r="D2934" s="14"/>
      <c r="E2934" s="14"/>
      <c r="F2934" s="14"/>
      <c r="G2934" s="14"/>
      <c r="H2934" s="14"/>
      <c r="I2934" s="14"/>
      <c r="J2934" s="14"/>
      <c r="K2934" s="14"/>
      <c r="L2934" s="14"/>
      <c r="M2934" s="14"/>
      <c r="N2934" s="14"/>
      <c r="O2934" s="14"/>
      <c r="P2934" s="14"/>
      <c r="Q2934" s="14"/>
      <c r="R2934" s="14"/>
      <c r="S2934" s="14"/>
    </row>
    <row r="2935" spans="1:19">
      <c r="A2935" s="14"/>
      <c r="B2935" s="14"/>
      <c r="C2935" s="14"/>
      <c r="D2935" s="14"/>
      <c r="E2935" s="14"/>
      <c r="F2935" s="14"/>
      <c r="G2935" s="14"/>
      <c r="H2935" s="14"/>
      <c r="I2935" s="14"/>
      <c r="J2935" s="14"/>
      <c r="K2935" s="14"/>
      <c r="L2935" s="14"/>
      <c r="M2935" s="14"/>
      <c r="N2935" s="14"/>
      <c r="O2935" s="14"/>
      <c r="P2935" s="14"/>
      <c r="Q2935" s="14"/>
      <c r="R2935" s="14"/>
      <c r="S2935" s="14"/>
    </row>
    <row r="2936" spans="1:19">
      <c r="A2936" s="14"/>
      <c r="B2936" s="14"/>
      <c r="C2936" s="14"/>
      <c r="D2936" s="14"/>
      <c r="E2936" s="14"/>
      <c r="F2936" s="14"/>
      <c r="G2936" s="14"/>
      <c r="H2936" s="14"/>
      <c r="I2936" s="14"/>
      <c r="J2936" s="14"/>
      <c r="K2936" s="14"/>
      <c r="L2936" s="14"/>
      <c r="M2936" s="14"/>
      <c r="N2936" s="14"/>
      <c r="O2936" s="14"/>
      <c r="P2936" s="14"/>
      <c r="Q2936" s="14"/>
      <c r="R2936" s="14"/>
      <c r="S2936" s="14"/>
    </row>
    <row r="2937" spans="1:19">
      <c r="A2937" s="14"/>
      <c r="B2937" s="14"/>
      <c r="C2937" s="14"/>
      <c r="D2937" s="14"/>
      <c r="E2937" s="14"/>
      <c r="F2937" s="14"/>
      <c r="G2937" s="14"/>
      <c r="H2937" s="14"/>
      <c r="I2937" s="14"/>
      <c r="J2937" s="14"/>
      <c r="K2937" s="14"/>
      <c r="L2937" s="14"/>
      <c r="M2937" s="14"/>
      <c r="N2937" s="14"/>
      <c r="O2937" s="14"/>
      <c r="P2937" s="14"/>
      <c r="Q2937" s="14"/>
      <c r="R2937" s="14"/>
      <c r="S2937" s="14"/>
    </row>
    <row r="2938" spans="1:19">
      <c r="A2938" s="14"/>
      <c r="B2938" s="14"/>
      <c r="C2938" s="14"/>
      <c r="D2938" s="14"/>
      <c r="E2938" s="14"/>
      <c r="F2938" s="14"/>
      <c r="G2938" s="14"/>
      <c r="H2938" s="14"/>
      <c r="I2938" s="14"/>
      <c r="J2938" s="14"/>
      <c r="K2938" s="14"/>
      <c r="L2938" s="14"/>
      <c r="M2938" s="14"/>
      <c r="N2938" s="14"/>
      <c r="O2938" s="14"/>
      <c r="P2938" s="14"/>
      <c r="Q2938" s="14"/>
      <c r="R2938" s="14"/>
      <c r="S2938" s="14"/>
    </row>
    <row r="2939" spans="1:19">
      <c r="A2939" s="14"/>
      <c r="B2939" s="14"/>
      <c r="C2939" s="14"/>
      <c r="D2939" s="14"/>
      <c r="E2939" s="14"/>
      <c r="F2939" s="14"/>
      <c r="G2939" s="14"/>
      <c r="H2939" s="14"/>
      <c r="I2939" s="14"/>
      <c r="J2939" s="14"/>
      <c r="K2939" s="14"/>
      <c r="L2939" s="14"/>
      <c r="M2939" s="14"/>
      <c r="N2939" s="14"/>
      <c r="O2939" s="14"/>
      <c r="P2939" s="14"/>
      <c r="Q2939" s="14"/>
      <c r="R2939" s="14"/>
      <c r="S2939" s="14"/>
    </row>
    <row r="2940" spans="1:19">
      <c r="A2940" s="14"/>
      <c r="B2940" s="14"/>
      <c r="C2940" s="14"/>
      <c r="D2940" s="14"/>
      <c r="E2940" s="14"/>
      <c r="F2940" s="14"/>
      <c r="G2940" s="14"/>
      <c r="H2940" s="14"/>
      <c r="I2940" s="14"/>
      <c r="J2940" s="14"/>
      <c r="K2940" s="14"/>
      <c r="L2940" s="14"/>
      <c r="M2940" s="14"/>
      <c r="N2940" s="14"/>
      <c r="O2940" s="14"/>
      <c r="P2940" s="14"/>
      <c r="Q2940" s="14"/>
      <c r="R2940" s="14"/>
      <c r="S2940" s="14"/>
    </row>
    <row r="2941" spans="1:19">
      <c r="A2941" s="14"/>
      <c r="B2941" s="14"/>
      <c r="C2941" s="14"/>
      <c r="D2941" s="14"/>
      <c r="E2941" s="14"/>
      <c r="F2941" s="14"/>
      <c r="G2941" s="14"/>
      <c r="H2941" s="14"/>
      <c r="I2941" s="14"/>
      <c r="J2941" s="14"/>
      <c r="K2941" s="14"/>
      <c r="L2941" s="14"/>
      <c r="M2941" s="14"/>
      <c r="N2941" s="14"/>
      <c r="O2941" s="14"/>
      <c r="P2941" s="14"/>
      <c r="Q2941" s="14"/>
      <c r="R2941" s="14"/>
      <c r="S2941" s="14"/>
    </row>
    <row r="2942" spans="1:19">
      <c r="A2942" s="14"/>
      <c r="B2942" s="14"/>
      <c r="C2942" s="14"/>
      <c r="D2942" s="14"/>
      <c r="E2942" s="14"/>
      <c r="F2942" s="14"/>
      <c r="G2942" s="14"/>
      <c r="H2942" s="14"/>
      <c r="I2942" s="14"/>
      <c r="J2942" s="14"/>
      <c r="K2942" s="14"/>
      <c r="L2942" s="14"/>
      <c r="M2942" s="14"/>
      <c r="N2942" s="14"/>
      <c r="O2942" s="14"/>
      <c r="P2942" s="14"/>
      <c r="Q2942" s="14"/>
      <c r="R2942" s="14"/>
      <c r="S2942" s="14"/>
    </row>
    <row r="2943" spans="1:19">
      <c r="A2943" s="14"/>
      <c r="B2943" s="14"/>
      <c r="C2943" s="14"/>
      <c r="D2943" s="14"/>
      <c r="E2943" s="14"/>
      <c r="F2943" s="14"/>
      <c r="G2943" s="14"/>
      <c r="H2943" s="14"/>
      <c r="I2943" s="14"/>
      <c r="J2943" s="14"/>
      <c r="K2943" s="14"/>
      <c r="L2943" s="14"/>
      <c r="M2943" s="14"/>
      <c r="N2943" s="14"/>
      <c r="O2943" s="14"/>
      <c r="P2943" s="14"/>
      <c r="Q2943" s="14"/>
      <c r="R2943" s="14"/>
      <c r="S2943" s="14"/>
    </row>
    <row r="2944" spans="1:19">
      <c r="A2944" s="14"/>
      <c r="B2944" s="14"/>
      <c r="C2944" s="14"/>
      <c r="D2944" s="14"/>
      <c r="E2944" s="14"/>
      <c r="F2944" s="14"/>
      <c r="G2944" s="14"/>
      <c r="H2944" s="14"/>
      <c r="I2944" s="14"/>
      <c r="J2944" s="14"/>
      <c r="K2944" s="14"/>
      <c r="L2944" s="14"/>
      <c r="M2944" s="14"/>
      <c r="N2944" s="14"/>
      <c r="O2944" s="14"/>
      <c r="P2944" s="14"/>
      <c r="Q2944" s="14"/>
      <c r="R2944" s="14"/>
      <c r="S2944" s="14"/>
    </row>
    <row r="2945" spans="1:19">
      <c r="A2945" s="14"/>
      <c r="B2945" s="14"/>
      <c r="C2945" s="14"/>
      <c r="D2945" s="14"/>
      <c r="E2945" s="14"/>
      <c r="F2945" s="14"/>
      <c r="G2945" s="14"/>
      <c r="H2945" s="14"/>
      <c r="I2945" s="14"/>
      <c r="J2945" s="14"/>
      <c r="K2945" s="14"/>
      <c r="L2945" s="14"/>
      <c r="M2945" s="14"/>
      <c r="N2945" s="14"/>
      <c r="O2945" s="14"/>
      <c r="P2945" s="14"/>
      <c r="Q2945" s="14"/>
      <c r="R2945" s="14"/>
      <c r="S2945" s="14"/>
    </row>
    <row r="2946" spans="1:19">
      <c r="A2946" s="14"/>
      <c r="B2946" s="14"/>
      <c r="C2946" s="14"/>
      <c r="D2946" s="14"/>
      <c r="E2946" s="14"/>
      <c r="F2946" s="14"/>
      <c r="G2946" s="14"/>
      <c r="H2946" s="14"/>
      <c r="I2946" s="14"/>
      <c r="J2946" s="14"/>
      <c r="K2946" s="14"/>
      <c r="L2946" s="14"/>
      <c r="M2946" s="14"/>
      <c r="N2946" s="14"/>
      <c r="O2946" s="14"/>
      <c r="P2946" s="14"/>
      <c r="Q2946" s="14"/>
      <c r="R2946" s="14"/>
      <c r="S2946" s="14"/>
    </row>
    <row r="2947" spans="1:19">
      <c r="A2947" s="14"/>
      <c r="B2947" s="14"/>
      <c r="C2947" s="14"/>
      <c r="D2947" s="14"/>
      <c r="E2947" s="14"/>
      <c r="F2947" s="14"/>
      <c r="G2947" s="14"/>
      <c r="H2947" s="14"/>
      <c r="I2947" s="14"/>
      <c r="J2947" s="14"/>
      <c r="K2947" s="14"/>
      <c r="L2947" s="14"/>
      <c r="M2947" s="14"/>
      <c r="N2947" s="14"/>
      <c r="O2947" s="14"/>
      <c r="P2947" s="14"/>
      <c r="Q2947" s="14"/>
      <c r="R2947" s="14"/>
      <c r="S2947" s="14"/>
    </row>
    <row r="2948" spans="1:19">
      <c r="A2948" s="14"/>
      <c r="B2948" s="14"/>
      <c r="C2948" s="14"/>
      <c r="D2948" s="14"/>
      <c r="E2948" s="14"/>
      <c r="F2948" s="14"/>
      <c r="G2948" s="14"/>
      <c r="H2948" s="14"/>
      <c r="I2948" s="14"/>
      <c r="J2948" s="14"/>
      <c r="K2948" s="14"/>
      <c r="L2948" s="14"/>
      <c r="M2948" s="14"/>
      <c r="N2948" s="14"/>
      <c r="O2948" s="14"/>
      <c r="P2948" s="14"/>
      <c r="Q2948" s="14"/>
      <c r="R2948" s="14"/>
      <c r="S2948" s="14"/>
    </row>
    <row r="2949" spans="1:19">
      <c r="A2949" s="14"/>
      <c r="B2949" s="14"/>
      <c r="C2949" s="14"/>
      <c r="D2949" s="14"/>
      <c r="E2949" s="14"/>
      <c r="F2949" s="14"/>
      <c r="G2949" s="14"/>
      <c r="H2949" s="14"/>
      <c r="I2949" s="14"/>
      <c r="J2949" s="14"/>
      <c r="K2949" s="14"/>
      <c r="L2949" s="14"/>
      <c r="M2949" s="14"/>
      <c r="N2949" s="14"/>
      <c r="O2949" s="14"/>
      <c r="P2949" s="14"/>
      <c r="Q2949" s="14"/>
      <c r="R2949" s="14"/>
      <c r="S2949" s="14"/>
    </row>
    <row r="2950" spans="1:19">
      <c r="A2950" s="14"/>
      <c r="B2950" s="14"/>
      <c r="C2950" s="14"/>
      <c r="D2950" s="14"/>
      <c r="E2950" s="14"/>
      <c r="F2950" s="14"/>
      <c r="G2950" s="14"/>
      <c r="H2950" s="14"/>
      <c r="I2950" s="14"/>
      <c r="J2950" s="14"/>
      <c r="K2950" s="14"/>
      <c r="L2950" s="14"/>
      <c r="M2950" s="14"/>
      <c r="N2950" s="14"/>
      <c r="O2950" s="14"/>
      <c r="P2950" s="14"/>
      <c r="Q2950" s="14"/>
      <c r="R2950" s="14"/>
      <c r="S2950" s="14"/>
    </row>
    <row r="2951" spans="1:19">
      <c r="A2951" s="14"/>
      <c r="B2951" s="14"/>
      <c r="C2951" s="14"/>
      <c r="D2951" s="14"/>
      <c r="E2951" s="14"/>
      <c r="F2951" s="14"/>
      <c r="G2951" s="14"/>
      <c r="H2951" s="14"/>
      <c r="I2951" s="14"/>
      <c r="J2951" s="14"/>
      <c r="K2951" s="14"/>
      <c r="L2951" s="14"/>
      <c r="M2951" s="14"/>
      <c r="N2951" s="14"/>
      <c r="O2951" s="14"/>
      <c r="P2951" s="14"/>
      <c r="Q2951" s="14"/>
      <c r="R2951" s="14"/>
      <c r="S2951" s="14"/>
    </row>
    <row r="2952" spans="1:19">
      <c r="A2952" s="14"/>
      <c r="B2952" s="14"/>
      <c r="C2952" s="14"/>
      <c r="D2952" s="14"/>
      <c r="E2952" s="14"/>
      <c r="F2952" s="14"/>
      <c r="G2952" s="14"/>
      <c r="H2952" s="14"/>
      <c r="I2952" s="14"/>
      <c r="J2952" s="14"/>
      <c r="K2952" s="14"/>
      <c r="L2952" s="14"/>
      <c r="M2952" s="14"/>
      <c r="N2952" s="14"/>
      <c r="O2952" s="14"/>
      <c r="P2952" s="14"/>
      <c r="Q2952" s="14"/>
      <c r="R2952" s="14"/>
      <c r="S2952" s="14"/>
    </row>
    <row r="2953" spans="1:19">
      <c r="A2953" s="14"/>
      <c r="B2953" s="14"/>
      <c r="C2953" s="14"/>
      <c r="D2953" s="14"/>
      <c r="E2953" s="14"/>
      <c r="F2953" s="14"/>
      <c r="G2953" s="14"/>
      <c r="H2953" s="14"/>
      <c r="I2953" s="14"/>
      <c r="J2953" s="14"/>
      <c r="K2953" s="14"/>
      <c r="L2953" s="14"/>
      <c r="M2953" s="14"/>
      <c r="N2953" s="14"/>
      <c r="O2953" s="14"/>
      <c r="P2953" s="14"/>
      <c r="Q2953" s="14"/>
      <c r="R2953" s="14"/>
      <c r="S2953" s="14"/>
    </row>
    <row r="2954" spans="1:19">
      <c r="A2954" s="14"/>
      <c r="B2954" s="14"/>
      <c r="C2954" s="14"/>
      <c r="D2954" s="14"/>
      <c r="E2954" s="14"/>
      <c r="F2954" s="14"/>
      <c r="G2954" s="14"/>
      <c r="H2954" s="14"/>
      <c r="I2954" s="14"/>
      <c r="J2954" s="14"/>
      <c r="K2954" s="14"/>
      <c r="L2954" s="14"/>
      <c r="M2954" s="14"/>
      <c r="N2954" s="14"/>
      <c r="O2954" s="14"/>
      <c r="P2954" s="14"/>
      <c r="Q2954" s="14"/>
      <c r="R2954" s="14"/>
      <c r="S2954" s="14"/>
    </row>
    <row r="2955" spans="1:19">
      <c r="A2955" s="14"/>
      <c r="B2955" s="14"/>
      <c r="C2955" s="14"/>
      <c r="D2955" s="14"/>
      <c r="E2955" s="14"/>
      <c r="F2955" s="14"/>
      <c r="G2955" s="14"/>
      <c r="H2955" s="14"/>
      <c r="I2955" s="14"/>
      <c r="J2955" s="14"/>
      <c r="K2955" s="14"/>
      <c r="L2955" s="14"/>
      <c r="M2955" s="14"/>
      <c r="N2955" s="14"/>
      <c r="O2955" s="14"/>
      <c r="P2955" s="14"/>
      <c r="Q2955" s="14"/>
      <c r="R2955" s="14"/>
      <c r="S2955" s="14"/>
    </row>
    <row r="2956" spans="1:19">
      <c r="A2956" s="14"/>
      <c r="B2956" s="14"/>
      <c r="C2956" s="14"/>
      <c r="D2956" s="14"/>
      <c r="E2956" s="14"/>
      <c r="F2956" s="14"/>
      <c r="G2956" s="14"/>
      <c r="H2956" s="14"/>
      <c r="I2956" s="14"/>
      <c r="J2956" s="14"/>
      <c r="K2956" s="14"/>
      <c r="L2956" s="14"/>
      <c r="M2956" s="14"/>
      <c r="N2956" s="14"/>
      <c r="O2956" s="14"/>
      <c r="P2956" s="14"/>
      <c r="Q2956" s="14"/>
      <c r="R2956" s="14"/>
      <c r="S2956" s="14"/>
    </row>
    <row r="2957" spans="1:19">
      <c r="A2957" s="14"/>
      <c r="B2957" s="14"/>
      <c r="C2957" s="14"/>
      <c r="D2957" s="14"/>
      <c r="E2957" s="14"/>
      <c r="F2957" s="14"/>
      <c r="G2957" s="14"/>
      <c r="H2957" s="14"/>
      <c r="I2957" s="14"/>
      <c r="J2957" s="14"/>
      <c r="K2957" s="14"/>
      <c r="L2957" s="14"/>
      <c r="M2957" s="14"/>
      <c r="N2957" s="14"/>
      <c r="O2957" s="14"/>
      <c r="P2957" s="14"/>
      <c r="Q2957" s="14"/>
      <c r="R2957" s="14"/>
      <c r="S2957" s="14"/>
    </row>
    <row r="2958" spans="1:19">
      <c r="A2958" s="14"/>
      <c r="B2958" s="14"/>
      <c r="C2958" s="14"/>
      <c r="D2958" s="14"/>
      <c r="E2958" s="14"/>
      <c r="F2958" s="14"/>
      <c r="G2958" s="14"/>
      <c r="H2958" s="14"/>
      <c r="I2958" s="14"/>
      <c r="J2958" s="14"/>
      <c r="K2958" s="14"/>
      <c r="L2958" s="14"/>
      <c r="M2958" s="14"/>
      <c r="N2958" s="14"/>
      <c r="O2958" s="14"/>
      <c r="P2958" s="14"/>
      <c r="Q2958" s="14"/>
      <c r="R2958" s="14"/>
      <c r="S2958" s="14"/>
    </row>
    <row r="2959" spans="1:19">
      <c r="A2959" s="14"/>
      <c r="B2959" s="14"/>
      <c r="C2959" s="14"/>
      <c r="D2959" s="14"/>
      <c r="E2959" s="14"/>
      <c r="F2959" s="14"/>
      <c r="G2959" s="14"/>
      <c r="H2959" s="14"/>
      <c r="I2959" s="14"/>
      <c r="J2959" s="14"/>
      <c r="K2959" s="14"/>
      <c r="L2959" s="14"/>
      <c r="M2959" s="14"/>
      <c r="N2959" s="14"/>
      <c r="O2959" s="14"/>
      <c r="P2959" s="14"/>
      <c r="Q2959" s="14"/>
      <c r="R2959" s="14"/>
      <c r="S2959" s="14"/>
    </row>
    <row r="2960" spans="1:19">
      <c r="A2960" s="14"/>
      <c r="B2960" s="14"/>
      <c r="C2960" s="14"/>
      <c r="D2960" s="14"/>
      <c r="E2960" s="14"/>
      <c r="F2960" s="14"/>
      <c r="G2960" s="14"/>
      <c r="H2960" s="14"/>
      <c r="I2960" s="14"/>
      <c r="J2960" s="14"/>
      <c r="K2960" s="14"/>
      <c r="L2960" s="14"/>
      <c r="M2960" s="14"/>
      <c r="N2960" s="14"/>
      <c r="O2960" s="14"/>
      <c r="P2960" s="14"/>
      <c r="Q2960" s="14"/>
      <c r="R2960" s="14"/>
      <c r="S2960" s="14"/>
    </row>
    <row r="2961" spans="1:19">
      <c r="A2961" s="14"/>
      <c r="B2961" s="14"/>
      <c r="C2961" s="14"/>
      <c r="D2961" s="14"/>
      <c r="E2961" s="14"/>
      <c r="F2961" s="14"/>
      <c r="G2961" s="14"/>
      <c r="H2961" s="14"/>
      <c r="I2961" s="14"/>
      <c r="J2961" s="14"/>
      <c r="K2961" s="14"/>
      <c r="L2961" s="14"/>
      <c r="M2961" s="14"/>
      <c r="N2961" s="14"/>
      <c r="O2961" s="14"/>
      <c r="P2961" s="14"/>
      <c r="Q2961" s="14"/>
      <c r="R2961" s="14"/>
      <c r="S2961" s="14"/>
    </row>
    <row r="2962" spans="1:19">
      <c r="A2962" s="14"/>
      <c r="B2962" s="14"/>
      <c r="C2962" s="14"/>
      <c r="D2962" s="14"/>
      <c r="E2962" s="14"/>
      <c r="F2962" s="14"/>
      <c r="G2962" s="14"/>
      <c r="H2962" s="14"/>
      <c r="I2962" s="14"/>
      <c r="J2962" s="14"/>
      <c r="K2962" s="14"/>
      <c r="L2962" s="14"/>
      <c r="M2962" s="14"/>
      <c r="N2962" s="14"/>
      <c r="O2962" s="14"/>
      <c r="P2962" s="14"/>
      <c r="Q2962" s="14"/>
      <c r="R2962" s="14"/>
      <c r="S2962" s="14"/>
    </row>
    <row r="2963" spans="1:19">
      <c r="A2963" s="14"/>
      <c r="B2963" s="14"/>
      <c r="C2963" s="14"/>
      <c r="D2963" s="14"/>
      <c r="E2963" s="14"/>
      <c r="F2963" s="14"/>
      <c r="G2963" s="14"/>
      <c r="H2963" s="14"/>
      <c r="I2963" s="14"/>
      <c r="J2963" s="14"/>
      <c r="K2963" s="14"/>
      <c r="L2963" s="14"/>
      <c r="M2963" s="14"/>
      <c r="N2963" s="14"/>
      <c r="O2963" s="14"/>
      <c r="P2963" s="14"/>
      <c r="Q2963" s="14"/>
      <c r="R2963" s="14"/>
      <c r="S2963" s="14"/>
    </row>
    <row r="2964" spans="1:19">
      <c r="A2964" s="14"/>
      <c r="B2964" s="14"/>
      <c r="C2964" s="14"/>
      <c r="D2964" s="14"/>
      <c r="E2964" s="14"/>
      <c r="F2964" s="14"/>
      <c r="G2964" s="14"/>
      <c r="H2964" s="14"/>
      <c r="I2964" s="14"/>
      <c r="J2964" s="14"/>
      <c r="K2964" s="14"/>
      <c r="L2964" s="14"/>
      <c r="M2964" s="14"/>
      <c r="N2964" s="14"/>
      <c r="O2964" s="14"/>
      <c r="P2964" s="14"/>
      <c r="Q2964" s="14"/>
      <c r="R2964" s="14"/>
      <c r="S2964" s="14"/>
    </row>
    <row r="2965" spans="1:19">
      <c r="A2965" s="14"/>
      <c r="B2965" s="14"/>
      <c r="C2965" s="14"/>
      <c r="D2965" s="14"/>
      <c r="E2965" s="14"/>
      <c r="F2965" s="14"/>
      <c r="G2965" s="14"/>
      <c r="H2965" s="14"/>
      <c r="I2965" s="14"/>
      <c r="J2965" s="14"/>
      <c r="K2965" s="14"/>
      <c r="L2965" s="14"/>
      <c r="M2965" s="14"/>
      <c r="N2965" s="14"/>
      <c r="O2965" s="14"/>
      <c r="P2965" s="14"/>
      <c r="Q2965" s="14"/>
      <c r="R2965" s="14"/>
      <c r="S2965" s="14"/>
    </row>
    <row r="2966" spans="1:19">
      <c r="A2966" s="14"/>
      <c r="B2966" s="14"/>
      <c r="C2966" s="14"/>
      <c r="D2966" s="14"/>
      <c r="E2966" s="14"/>
      <c r="F2966" s="14"/>
      <c r="G2966" s="14"/>
      <c r="H2966" s="14"/>
      <c r="I2966" s="14"/>
      <c r="J2966" s="14"/>
      <c r="K2966" s="14"/>
      <c r="L2966" s="14"/>
      <c r="M2966" s="14"/>
      <c r="N2966" s="14"/>
      <c r="O2966" s="14"/>
      <c r="P2966" s="14"/>
      <c r="Q2966" s="14"/>
      <c r="R2966" s="14"/>
      <c r="S2966" s="14"/>
    </row>
    <row r="2967" spans="1:19">
      <c r="A2967" s="14"/>
      <c r="B2967" s="14"/>
      <c r="C2967" s="14"/>
      <c r="D2967" s="14"/>
      <c r="E2967" s="14"/>
      <c r="F2967" s="14"/>
      <c r="G2967" s="14"/>
      <c r="H2967" s="14"/>
      <c r="I2967" s="14"/>
      <c r="J2967" s="14"/>
      <c r="K2967" s="14"/>
      <c r="L2967" s="14"/>
      <c r="M2967" s="14"/>
      <c r="N2967" s="14"/>
      <c r="O2967" s="14"/>
      <c r="P2967" s="14"/>
      <c r="Q2967" s="14"/>
      <c r="R2967" s="14"/>
      <c r="S2967" s="14"/>
    </row>
    <row r="2968" spans="1:19">
      <c r="A2968" s="14"/>
      <c r="B2968" s="14"/>
      <c r="C2968" s="14"/>
      <c r="D2968" s="14"/>
      <c r="E2968" s="14"/>
      <c r="F2968" s="14"/>
      <c r="G2968" s="14"/>
      <c r="H2968" s="14"/>
      <c r="I2968" s="14"/>
      <c r="J2968" s="14"/>
      <c r="K2968" s="14"/>
      <c r="L2968" s="14"/>
      <c r="M2968" s="14"/>
      <c r="N2968" s="14"/>
      <c r="O2968" s="14"/>
      <c r="P2968" s="14"/>
      <c r="Q2968" s="14"/>
      <c r="R2968" s="14"/>
      <c r="S2968" s="14"/>
    </row>
    <row r="2969" spans="1:19">
      <c r="A2969" s="14"/>
      <c r="B2969" s="14"/>
      <c r="C2969" s="14"/>
      <c r="D2969" s="14"/>
      <c r="E2969" s="14"/>
      <c r="F2969" s="14"/>
      <c r="G2969" s="14"/>
      <c r="H2969" s="14"/>
      <c r="I2969" s="14"/>
      <c r="J2969" s="14"/>
      <c r="K2969" s="14"/>
      <c r="L2969" s="14"/>
      <c r="M2969" s="14"/>
      <c r="N2969" s="14"/>
      <c r="O2969" s="14"/>
      <c r="P2969" s="14"/>
      <c r="Q2969" s="14"/>
      <c r="R2969" s="14"/>
      <c r="S2969" s="14"/>
    </row>
    <row r="2970" spans="1:19">
      <c r="A2970" s="14"/>
      <c r="B2970" s="14"/>
      <c r="C2970" s="14"/>
      <c r="D2970" s="14"/>
      <c r="E2970" s="14"/>
      <c r="F2970" s="14"/>
      <c r="G2970" s="14"/>
      <c r="H2970" s="14"/>
      <c r="I2970" s="14"/>
      <c r="J2970" s="14"/>
      <c r="K2970" s="14"/>
      <c r="L2970" s="14"/>
      <c r="M2970" s="14"/>
      <c r="N2970" s="14"/>
      <c r="O2970" s="14"/>
      <c r="P2970" s="14"/>
      <c r="Q2970" s="14"/>
      <c r="R2970" s="14"/>
      <c r="S2970" s="14"/>
    </row>
    <row r="2971" spans="1:19">
      <c r="A2971" s="14"/>
      <c r="B2971" s="14"/>
      <c r="C2971" s="14"/>
      <c r="D2971" s="14"/>
      <c r="E2971" s="14"/>
      <c r="F2971" s="14"/>
      <c r="G2971" s="14"/>
      <c r="H2971" s="14"/>
      <c r="I2971" s="14"/>
      <c r="J2971" s="14"/>
      <c r="K2971" s="14"/>
      <c r="L2971" s="14"/>
      <c r="M2971" s="14"/>
      <c r="N2971" s="14"/>
      <c r="O2971" s="14"/>
      <c r="P2971" s="14"/>
      <c r="Q2971" s="14"/>
      <c r="R2971" s="14"/>
      <c r="S2971" s="14"/>
    </row>
    <row r="2972" spans="1:19">
      <c r="A2972" s="14"/>
      <c r="B2972" s="14"/>
      <c r="C2972" s="14"/>
      <c r="D2972" s="14"/>
      <c r="E2972" s="14"/>
      <c r="F2972" s="14"/>
      <c r="G2972" s="14"/>
      <c r="H2972" s="14"/>
      <c r="I2972" s="14"/>
      <c r="J2972" s="14"/>
      <c r="K2972" s="14"/>
      <c r="L2972" s="14"/>
      <c r="M2972" s="14"/>
      <c r="N2972" s="14"/>
      <c r="O2972" s="14"/>
      <c r="P2972" s="14"/>
      <c r="Q2972" s="14"/>
      <c r="R2972" s="14"/>
      <c r="S2972" s="14"/>
    </row>
    <row r="2973" spans="1:19">
      <c r="A2973" s="14"/>
      <c r="B2973" s="14"/>
      <c r="C2973" s="14"/>
      <c r="D2973" s="14"/>
      <c r="E2973" s="14"/>
      <c r="F2973" s="14"/>
      <c r="G2973" s="14"/>
      <c r="H2973" s="14"/>
      <c r="I2973" s="14"/>
      <c r="J2973" s="14"/>
      <c r="K2973" s="14"/>
      <c r="L2973" s="14"/>
      <c r="M2973" s="14"/>
      <c r="N2973" s="14"/>
      <c r="O2973" s="14"/>
      <c r="P2973" s="14"/>
      <c r="Q2973" s="14"/>
      <c r="R2973" s="14"/>
      <c r="S2973" s="14"/>
    </row>
    <row r="2974" spans="1:19">
      <c r="A2974" s="14"/>
      <c r="B2974" s="14"/>
      <c r="C2974" s="14"/>
      <c r="D2974" s="14"/>
      <c r="E2974" s="14"/>
      <c r="F2974" s="14"/>
      <c r="G2974" s="14"/>
      <c r="H2974" s="14"/>
      <c r="I2974" s="14"/>
      <c r="J2974" s="14"/>
      <c r="K2974" s="14"/>
      <c r="L2974" s="14"/>
      <c r="M2974" s="14"/>
      <c r="N2974" s="14"/>
      <c r="O2974" s="14"/>
      <c r="P2974" s="14"/>
      <c r="Q2974" s="14"/>
      <c r="R2974" s="14"/>
      <c r="S2974" s="14"/>
    </row>
    <row r="2975" spans="1:19">
      <c r="A2975" s="14"/>
      <c r="B2975" s="14"/>
      <c r="C2975" s="14"/>
      <c r="D2975" s="14"/>
      <c r="E2975" s="14"/>
      <c r="F2975" s="14"/>
      <c r="G2975" s="14"/>
      <c r="H2975" s="14"/>
      <c r="I2975" s="14"/>
      <c r="J2975" s="14"/>
      <c r="K2975" s="14"/>
      <c r="L2975" s="14"/>
      <c r="M2975" s="14"/>
      <c r="N2975" s="14"/>
      <c r="O2975" s="14"/>
      <c r="P2975" s="14"/>
      <c r="Q2975" s="14"/>
      <c r="R2975" s="14"/>
      <c r="S2975" s="14"/>
    </row>
    <row r="2976" spans="1:19">
      <c r="A2976" s="14"/>
      <c r="B2976" s="14"/>
      <c r="C2976" s="14"/>
      <c r="D2976" s="14"/>
      <c r="E2976" s="14"/>
      <c r="F2976" s="14"/>
      <c r="G2976" s="14"/>
      <c r="H2976" s="14"/>
      <c r="I2976" s="14"/>
      <c r="J2976" s="14"/>
      <c r="K2976" s="14"/>
      <c r="L2976" s="14"/>
      <c r="M2976" s="14"/>
      <c r="N2976" s="14"/>
      <c r="O2976" s="14"/>
      <c r="P2976" s="14"/>
      <c r="Q2976" s="14"/>
      <c r="R2976" s="14"/>
      <c r="S2976" s="14"/>
    </row>
    <row r="2977" spans="1:19">
      <c r="A2977" s="14"/>
      <c r="B2977" s="14"/>
      <c r="C2977" s="14"/>
      <c r="D2977" s="14"/>
      <c r="E2977" s="14"/>
      <c r="F2977" s="14"/>
      <c r="G2977" s="14"/>
      <c r="H2977" s="14"/>
      <c r="I2977" s="14"/>
      <c r="J2977" s="14"/>
      <c r="K2977" s="14"/>
      <c r="L2977" s="14"/>
      <c r="M2977" s="14"/>
      <c r="N2977" s="14"/>
      <c r="O2977" s="14"/>
      <c r="P2977" s="14"/>
      <c r="Q2977" s="14"/>
      <c r="R2977" s="14"/>
      <c r="S2977" s="14"/>
    </row>
    <row r="2978" spans="1:19">
      <c r="A2978" s="14"/>
      <c r="B2978" s="14"/>
      <c r="C2978" s="14"/>
      <c r="D2978" s="14"/>
      <c r="E2978" s="14"/>
      <c r="F2978" s="14"/>
      <c r="G2978" s="14"/>
      <c r="H2978" s="14"/>
      <c r="I2978" s="14"/>
      <c r="J2978" s="14"/>
      <c r="K2978" s="14"/>
      <c r="L2978" s="14"/>
      <c r="M2978" s="14"/>
      <c r="N2978" s="14"/>
      <c r="O2978" s="14"/>
      <c r="P2978" s="14"/>
      <c r="Q2978" s="14"/>
      <c r="R2978" s="14"/>
      <c r="S2978" s="14"/>
    </row>
    <row r="2979" spans="1:19">
      <c r="A2979" s="14"/>
      <c r="B2979" s="14"/>
      <c r="C2979" s="14"/>
      <c r="D2979" s="14"/>
      <c r="E2979" s="14"/>
      <c r="F2979" s="14"/>
      <c r="G2979" s="14"/>
      <c r="H2979" s="14"/>
      <c r="I2979" s="14"/>
      <c r="J2979" s="14"/>
      <c r="K2979" s="14"/>
      <c r="L2979" s="14"/>
      <c r="M2979" s="14"/>
      <c r="N2979" s="14"/>
      <c r="O2979" s="14"/>
      <c r="P2979" s="14"/>
      <c r="Q2979" s="14"/>
      <c r="R2979" s="14"/>
      <c r="S2979" s="14"/>
    </row>
    <row r="2980" spans="1:19">
      <c r="A2980" s="14"/>
      <c r="B2980" s="14"/>
      <c r="C2980" s="14"/>
      <c r="D2980" s="14"/>
      <c r="E2980" s="14"/>
      <c r="F2980" s="14"/>
      <c r="G2980" s="14"/>
      <c r="H2980" s="14"/>
      <c r="I2980" s="14"/>
      <c r="J2980" s="14"/>
      <c r="K2980" s="14"/>
      <c r="L2980" s="14"/>
      <c r="M2980" s="14"/>
      <c r="N2980" s="14"/>
      <c r="O2980" s="14"/>
      <c r="P2980" s="14"/>
      <c r="Q2980" s="14"/>
      <c r="R2980" s="14"/>
      <c r="S2980" s="14"/>
    </row>
    <row r="2981" spans="1:19">
      <c r="A2981" s="14"/>
      <c r="B2981" s="14"/>
      <c r="C2981" s="14"/>
      <c r="D2981" s="14"/>
      <c r="E2981" s="14"/>
      <c r="F2981" s="14"/>
      <c r="G2981" s="14"/>
      <c r="H2981" s="14"/>
      <c r="I2981" s="14"/>
      <c r="J2981" s="14"/>
      <c r="K2981" s="14"/>
      <c r="L2981" s="14"/>
      <c r="M2981" s="14"/>
      <c r="N2981" s="14"/>
      <c r="O2981" s="14"/>
      <c r="P2981" s="14"/>
      <c r="Q2981" s="14"/>
      <c r="R2981" s="14"/>
      <c r="S2981" s="14"/>
    </row>
    <row r="2982" spans="1:19">
      <c r="A2982" s="14"/>
      <c r="B2982" s="14"/>
      <c r="C2982" s="14"/>
      <c r="D2982" s="14"/>
      <c r="E2982" s="14"/>
      <c r="F2982" s="14"/>
      <c r="G2982" s="14"/>
      <c r="H2982" s="14"/>
      <c r="I2982" s="14"/>
      <c r="J2982" s="14"/>
      <c r="K2982" s="14"/>
      <c r="L2982" s="14"/>
      <c r="M2982" s="14"/>
      <c r="N2982" s="14"/>
      <c r="O2982" s="14"/>
      <c r="P2982" s="14"/>
      <c r="Q2982" s="14"/>
      <c r="R2982" s="14"/>
      <c r="S2982" s="14"/>
    </row>
    <row r="2983" spans="1:19">
      <c r="A2983" s="14"/>
      <c r="B2983" s="14"/>
      <c r="C2983" s="14"/>
      <c r="D2983" s="14"/>
      <c r="E2983" s="14"/>
      <c r="F2983" s="14"/>
      <c r="G2983" s="14"/>
      <c r="H2983" s="14"/>
      <c r="I2983" s="14"/>
      <c r="J2983" s="14"/>
      <c r="K2983" s="14"/>
      <c r="L2983" s="14"/>
      <c r="M2983" s="14"/>
      <c r="N2983" s="14"/>
      <c r="O2983" s="14"/>
      <c r="P2983" s="14"/>
      <c r="Q2983" s="14"/>
      <c r="R2983" s="14"/>
      <c r="S2983" s="14"/>
    </row>
    <row r="2984" spans="1:19">
      <c r="A2984" s="14"/>
      <c r="B2984" s="14"/>
      <c r="C2984" s="14"/>
      <c r="D2984" s="14"/>
      <c r="E2984" s="14"/>
      <c r="F2984" s="14"/>
      <c r="G2984" s="14"/>
      <c r="H2984" s="14"/>
      <c r="I2984" s="14"/>
      <c r="J2984" s="14"/>
      <c r="K2984" s="14"/>
      <c r="L2984" s="14"/>
      <c r="M2984" s="14"/>
      <c r="N2984" s="14"/>
      <c r="O2984" s="14"/>
      <c r="P2984" s="14"/>
      <c r="Q2984" s="14"/>
      <c r="R2984" s="14"/>
      <c r="S2984" s="14"/>
    </row>
    <row r="2985" spans="1:19">
      <c r="A2985" s="14"/>
      <c r="B2985" s="14"/>
      <c r="C2985" s="14"/>
      <c r="D2985" s="14"/>
      <c r="E2985" s="14"/>
      <c r="F2985" s="14"/>
      <c r="G2985" s="14"/>
      <c r="H2985" s="14"/>
      <c r="I2985" s="14"/>
      <c r="J2985" s="14"/>
      <c r="K2985" s="14"/>
      <c r="L2985" s="14"/>
      <c r="M2985" s="14"/>
      <c r="N2985" s="14"/>
      <c r="O2985" s="14"/>
      <c r="P2985" s="14"/>
      <c r="Q2985" s="14"/>
      <c r="R2985" s="14"/>
      <c r="S2985" s="14"/>
    </row>
    <row r="2986" spans="1:19">
      <c r="A2986" s="14"/>
      <c r="B2986" s="14"/>
      <c r="C2986" s="14"/>
      <c r="D2986" s="14"/>
      <c r="E2986" s="14"/>
      <c r="F2986" s="14"/>
      <c r="G2986" s="14"/>
      <c r="H2986" s="14"/>
      <c r="I2986" s="14"/>
      <c r="J2986" s="14"/>
      <c r="K2986" s="14"/>
      <c r="L2986" s="14"/>
      <c r="M2986" s="14"/>
      <c r="N2986" s="14"/>
      <c r="O2986" s="14"/>
      <c r="P2986" s="14"/>
      <c r="Q2986" s="14"/>
      <c r="R2986" s="14"/>
      <c r="S2986" s="14"/>
    </row>
    <row r="2987" spans="1:19">
      <c r="A2987" s="14"/>
      <c r="B2987" s="14"/>
      <c r="C2987" s="14"/>
      <c r="D2987" s="14"/>
      <c r="E2987" s="14"/>
      <c r="F2987" s="14"/>
      <c r="G2987" s="14"/>
      <c r="H2987" s="14"/>
      <c r="I2987" s="14"/>
      <c r="J2987" s="14"/>
      <c r="K2987" s="14"/>
      <c r="L2987" s="14"/>
      <c r="M2987" s="14"/>
      <c r="N2987" s="14"/>
      <c r="O2987" s="14"/>
      <c r="P2987" s="14"/>
      <c r="Q2987" s="14"/>
      <c r="R2987" s="14"/>
      <c r="S2987" s="14"/>
    </row>
    <row r="2988" spans="1:19">
      <c r="A2988" s="14"/>
      <c r="B2988" s="14"/>
      <c r="C2988" s="14"/>
      <c r="D2988" s="14"/>
      <c r="E2988" s="14"/>
      <c r="F2988" s="14"/>
      <c r="G2988" s="14"/>
      <c r="H2988" s="14"/>
      <c r="I2988" s="14"/>
      <c r="J2988" s="14"/>
      <c r="K2988" s="14"/>
      <c r="L2988" s="14"/>
      <c r="M2988" s="14"/>
      <c r="N2988" s="14"/>
      <c r="O2988" s="14"/>
      <c r="P2988" s="14"/>
      <c r="Q2988" s="14"/>
      <c r="R2988" s="14"/>
      <c r="S2988" s="14"/>
    </row>
    <row r="2989" spans="1:19">
      <c r="A2989" s="14"/>
      <c r="B2989" s="14"/>
      <c r="C2989" s="14"/>
      <c r="D2989" s="14"/>
      <c r="E2989" s="14"/>
      <c r="F2989" s="14"/>
      <c r="G2989" s="14"/>
      <c r="H2989" s="14"/>
      <c r="I2989" s="14"/>
      <c r="J2989" s="14"/>
      <c r="K2989" s="14"/>
      <c r="L2989" s="14"/>
      <c r="M2989" s="14"/>
      <c r="N2989" s="14"/>
      <c r="O2989" s="14"/>
      <c r="P2989" s="14"/>
      <c r="Q2989" s="14"/>
      <c r="R2989" s="14"/>
      <c r="S2989" s="14"/>
    </row>
    <row r="2990" spans="1:19">
      <c r="A2990" s="14"/>
      <c r="B2990" s="14"/>
      <c r="C2990" s="14"/>
      <c r="D2990" s="14"/>
      <c r="E2990" s="14"/>
      <c r="F2990" s="14"/>
      <c r="G2990" s="14"/>
      <c r="H2990" s="14"/>
      <c r="I2990" s="14"/>
      <c r="J2990" s="14"/>
      <c r="K2990" s="14"/>
      <c r="L2990" s="14"/>
      <c r="M2990" s="14"/>
      <c r="N2990" s="14"/>
      <c r="O2990" s="14"/>
      <c r="P2990" s="14"/>
      <c r="Q2990" s="14"/>
      <c r="R2990" s="14"/>
      <c r="S2990" s="14"/>
    </row>
    <row r="2991" spans="1:19">
      <c r="A2991" s="14"/>
      <c r="B2991" s="14"/>
      <c r="C2991" s="14"/>
      <c r="D2991" s="14"/>
      <c r="E2991" s="14"/>
      <c r="F2991" s="14"/>
      <c r="G2991" s="14"/>
      <c r="H2991" s="14"/>
      <c r="I2991" s="14"/>
      <c r="J2991" s="14"/>
      <c r="K2991" s="14"/>
      <c r="L2991" s="14"/>
      <c r="M2991" s="14"/>
      <c r="N2991" s="14"/>
      <c r="O2991" s="14"/>
      <c r="P2991" s="14"/>
      <c r="Q2991" s="14"/>
      <c r="R2991" s="14"/>
      <c r="S2991" s="14"/>
    </row>
    <row r="2992" spans="1:19">
      <c r="A2992" s="14"/>
      <c r="B2992" s="14"/>
      <c r="C2992" s="14"/>
      <c r="D2992" s="14"/>
      <c r="E2992" s="14"/>
      <c r="F2992" s="14"/>
      <c r="G2992" s="14"/>
      <c r="H2992" s="14"/>
      <c r="I2992" s="14"/>
      <c r="J2992" s="14"/>
      <c r="K2992" s="14"/>
      <c r="L2992" s="14"/>
      <c r="M2992" s="14"/>
      <c r="N2992" s="14"/>
      <c r="O2992" s="14"/>
      <c r="P2992" s="14"/>
      <c r="Q2992" s="14"/>
      <c r="R2992" s="14"/>
      <c r="S2992" s="14"/>
    </row>
    <row r="2993" spans="1:19">
      <c r="A2993" s="14"/>
      <c r="B2993" s="14"/>
      <c r="C2993" s="14"/>
      <c r="D2993" s="14"/>
      <c r="E2993" s="14"/>
      <c r="F2993" s="14"/>
      <c r="G2993" s="14"/>
      <c r="H2993" s="14"/>
      <c r="I2993" s="14"/>
      <c r="J2993" s="14"/>
      <c r="K2993" s="14"/>
      <c r="L2993" s="14"/>
      <c r="M2993" s="14"/>
      <c r="N2993" s="14"/>
      <c r="O2993" s="14"/>
      <c r="P2993" s="14"/>
      <c r="Q2993" s="14"/>
      <c r="R2993" s="14"/>
      <c r="S2993" s="14"/>
    </row>
    <row r="2994" spans="1:19">
      <c r="A2994" s="14"/>
      <c r="B2994" s="14"/>
      <c r="C2994" s="14"/>
      <c r="D2994" s="14"/>
      <c r="E2994" s="14"/>
      <c r="F2994" s="14"/>
      <c r="G2994" s="14"/>
      <c r="H2994" s="14"/>
      <c r="I2994" s="14"/>
      <c r="J2994" s="14"/>
      <c r="K2994" s="14"/>
      <c r="L2994" s="14"/>
      <c r="M2994" s="14"/>
      <c r="N2994" s="14"/>
      <c r="O2994" s="14"/>
      <c r="P2994" s="14"/>
      <c r="Q2994" s="14"/>
      <c r="R2994" s="14"/>
      <c r="S2994" s="14"/>
    </row>
    <row r="2995" spans="1:19">
      <c r="A2995" s="14"/>
      <c r="B2995" s="14"/>
      <c r="C2995" s="14"/>
      <c r="D2995" s="14"/>
      <c r="E2995" s="14"/>
      <c r="F2995" s="14"/>
      <c r="G2995" s="14"/>
      <c r="H2995" s="14"/>
      <c r="I2995" s="14"/>
      <c r="J2995" s="14"/>
      <c r="K2995" s="14"/>
      <c r="L2995" s="14"/>
      <c r="M2995" s="14"/>
      <c r="N2995" s="14"/>
      <c r="O2995" s="14"/>
      <c r="P2995" s="14"/>
      <c r="Q2995" s="14"/>
      <c r="R2995" s="14"/>
      <c r="S2995" s="14"/>
    </row>
    <row r="2996" spans="1:19">
      <c r="A2996" s="14"/>
      <c r="B2996" s="14"/>
      <c r="C2996" s="14"/>
      <c r="D2996" s="14"/>
      <c r="E2996" s="14"/>
      <c r="F2996" s="14"/>
      <c r="G2996" s="14"/>
      <c r="H2996" s="14"/>
      <c r="I2996" s="14"/>
      <c r="J2996" s="14"/>
      <c r="K2996" s="14"/>
      <c r="L2996" s="14"/>
      <c r="M2996" s="14"/>
      <c r="N2996" s="14"/>
      <c r="O2996" s="14"/>
      <c r="P2996" s="14"/>
      <c r="Q2996" s="14"/>
      <c r="R2996" s="14"/>
      <c r="S2996" s="14"/>
    </row>
    <row r="2997" spans="1:19">
      <c r="A2997" s="14"/>
      <c r="B2997" s="14"/>
      <c r="C2997" s="14"/>
      <c r="D2997" s="14"/>
      <c r="E2997" s="14"/>
      <c r="F2997" s="14"/>
      <c r="G2997" s="14"/>
      <c r="H2997" s="14"/>
      <c r="I2997" s="14"/>
      <c r="J2997" s="14"/>
      <c r="K2997" s="14"/>
      <c r="L2997" s="14"/>
      <c r="M2997" s="14"/>
      <c r="N2997" s="14"/>
      <c r="O2997" s="14"/>
      <c r="P2997" s="14"/>
      <c r="Q2997" s="14"/>
      <c r="R2997" s="14"/>
      <c r="S2997" s="14"/>
    </row>
    <row r="2998" spans="1:19">
      <c r="A2998" s="14"/>
      <c r="B2998" s="14"/>
      <c r="C2998" s="14"/>
      <c r="D2998" s="14"/>
      <c r="E2998" s="14"/>
      <c r="F2998" s="14"/>
      <c r="G2998" s="14"/>
      <c r="H2998" s="14"/>
      <c r="I2998" s="14"/>
      <c r="J2998" s="14"/>
      <c r="K2998" s="14"/>
      <c r="L2998" s="14"/>
      <c r="M2998" s="14"/>
      <c r="N2998" s="14"/>
      <c r="O2998" s="14"/>
      <c r="P2998" s="14"/>
      <c r="Q2998" s="14"/>
      <c r="R2998" s="14"/>
      <c r="S2998" s="14"/>
    </row>
    <row r="2999" spans="1:19">
      <c r="A2999" s="14"/>
      <c r="B2999" s="14"/>
      <c r="C2999" s="14"/>
      <c r="D2999" s="14"/>
      <c r="E2999" s="14"/>
      <c r="F2999" s="14"/>
      <c r="G2999" s="14"/>
      <c r="H2999" s="14"/>
      <c r="I2999" s="14"/>
      <c r="J2999" s="14"/>
      <c r="K2999" s="14"/>
      <c r="L2999" s="14"/>
      <c r="M2999" s="14"/>
      <c r="N2999" s="14"/>
      <c r="O2999" s="14"/>
      <c r="P2999" s="14"/>
      <c r="Q2999" s="14"/>
      <c r="R2999" s="14"/>
      <c r="S2999" s="14"/>
    </row>
    <row r="3000" spans="1:19">
      <c r="A3000" s="14"/>
      <c r="B3000" s="14"/>
      <c r="C3000" s="14"/>
      <c r="D3000" s="14"/>
      <c r="E3000" s="14"/>
      <c r="F3000" s="14"/>
      <c r="G3000" s="14"/>
      <c r="H3000" s="14"/>
      <c r="I3000" s="14"/>
      <c r="J3000" s="14"/>
      <c r="K3000" s="14"/>
      <c r="L3000" s="14"/>
      <c r="M3000" s="14"/>
      <c r="N3000" s="14"/>
      <c r="O3000" s="14"/>
      <c r="P3000" s="14"/>
      <c r="Q3000" s="14"/>
      <c r="R3000" s="14"/>
      <c r="S3000" s="14"/>
    </row>
    <row r="3001" spans="1:19">
      <c r="A3001" s="14"/>
      <c r="B3001" s="14"/>
      <c r="C3001" s="14"/>
      <c r="D3001" s="14"/>
      <c r="E3001" s="14"/>
      <c r="F3001" s="14"/>
      <c r="G3001" s="14"/>
      <c r="H3001" s="14"/>
      <c r="I3001" s="14"/>
      <c r="J3001" s="14"/>
      <c r="K3001" s="14"/>
      <c r="L3001" s="14"/>
      <c r="M3001" s="14"/>
      <c r="N3001" s="14"/>
      <c r="O3001" s="14"/>
      <c r="P3001" s="14"/>
      <c r="Q3001" s="14"/>
      <c r="R3001" s="14"/>
      <c r="S3001" s="14"/>
    </row>
    <row r="3002" spans="1:19">
      <c r="A3002" s="14"/>
      <c r="B3002" s="14"/>
      <c r="C3002" s="14"/>
      <c r="D3002" s="14"/>
      <c r="E3002" s="14"/>
      <c r="F3002" s="14"/>
      <c r="G3002" s="14"/>
      <c r="H3002" s="14"/>
      <c r="I3002" s="14"/>
      <c r="J3002" s="14"/>
      <c r="K3002" s="14"/>
      <c r="L3002" s="14"/>
      <c r="M3002" s="14"/>
      <c r="N3002" s="14"/>
      <c r="O3002" s="14"/>
      <c r="P3002" s="14"/>
      <c r="Q3002" s="14"/>
      <c r="R3002" s="14"/>
      <c r="S3002" s="14"/>
    </row>
    <row r="3003" spans="1:19">
      <c r="A3003" s="14"/>
      <c r="B3003" s="14"/>
      <c r="C3003" s="14"/>
      <c r="D3003" s="14"/>
      <c r="E3003" s="14"/>
      <c r="F3003" s="14"/>
      <c r="G3003" s="14"/>
      <c r="H3003" s="14"/>
      <c r="I3003" s="14"/>
      <c r="J3003" s="14"/>
      <c r="K3003" s="14"/>
      <c r="L3003" s="14"/>
      <c r="M3003" s="14"/>
      <c r="N3003" s="14"/>
      <c r="O3003" s="14"/>
      <c r="P3003" s="14"/>
      <c r="Q3003" s="14"/>
      <c r="R3003" s="14"/>
      <c r="S3003" s="14"/>
    </row>
    <row r="3004" spans="1:19">
      <c r="A3004" s="14"/>
      <c r="B3004" s="14"/>
      <c r="C3004" s="14"/>
      <c r="D3004" s="14"/>
      <c r="E3004" s="14"/>
      <c r="F3004" s="14"/>
      <c r="G3004" s="14"/>
      <c r="H3004" s="14"/>
      <c r="I3004" s="14"/>
      <c r="J3004" s="14"/>
      <c r="K3004" s="14"/>
      <c r="L3004" s="14"/>
      <c r="M3004" s="14"/>
      <c r="N3004" s="14"/>
      <c r="O3004" s="14"/>
      <c r="P3004" s="14"/>
      <c r="Q3004" s="14"/>
      <c r="R3004" s="14"/>
      <c r="S3004" s="14"/>
    </row>
    <row r="3005" spans="1:19">
      <c r="A3005" s="14"/>
      <c r="B3005" s="14"/>
      <c r="C3005" s="14"/>
      <c r="D3005" s="14"/>
      <c r="E3005" s="14"/>
      <c r="F3005" s="14"/>
      <c r="G3005" s="14"/>
      <c r="H3005" s="14"/>
      <c r="I3005" s="14"/>
      <c r="J3005" s="14"/>
      <c r="K3005" s="14"/>
      <c r="L3005" s="14"/>
      <c r="M3005" s="14"/>
      <c r="N3005" s="14"/>
      <c r="O3005" s="14"/>
      <c r="P3005" s="14"/>
      <c r="Q3005" s="14"/>
      <c r="R3005" s="14"/>
      <c r="S3005" s="14"/>
    </row>
    <row r="3006" spans="1:19">
      <c r="A3006" s="14"/>
      <c r="B3006" s="14"/>
      <c r="C3006" s="14"/>
      <c r="D3006" s="14"/>
      <c r="E3006" s="14"/>
      <c r="F3006" s="14"/>
      <c r="G3006" s="14"/>
      <c r="H3006" s="14"/>
      <c r="I3006" s="14"/>
      <c r="J3006" s="14"/>
      <c r="K3006" s="14"/>
      <c r="L3006" s="14"/>
      <c r="M3006" s="14"/>
      <c r="N3006" s="14"/>
      <c r="O3006" s="14"/>
      <c r="P3006" s="14"/>
      <c r="Q3006" s="14"/>
      <c r="R3006" s="14"/>
      <c r="S3006" s="14"/>
    </row>
    <row r="3007" spans="1:19">
      <c r="A3007" s="14"/>
      <c r="B3007" s="14"/>
      <c r="C3007" s="14"/>
      <c r="D3007" s="14"/>
      <c r="E3007" s="14"/>
      <c r="F3007" s="14"/>
      <c r="G3007" s="14"/>
      <c r="H3007" s="14"/>
      <c r="I3007" s="14"/>
      <c r="J3007" s="14"/>
      <c r="K3007" s="14"/>
      <c r="L3007" s="14"/>
      <c r="M3007" s="14"/>
      <c r="N3007" s="14"/>
      <c r="O3007" s="14"/>
      <c r="P3007" s="14"/>
      <c r="Q3007" s="14"/>
      <c r="R3007" s="14"/>
      <c r="S3007" s="14"/>
    </row>
    <row r="3008" spans="1:19">
      <c r="A3008" s="14"/>
      <c r="B3008" s="14"/>
      <c r="C3008" s="14"/>
      <c r="D3008" s="14"/>
      <c r="E3008" s="14"/>
      <c r="F3008" s="14"/>
      <c r="G3008" s="14"/>
      <c r="H3008" s="14"/>
      <c r="I3008" s="14"/>
      <c r="J3008" s="14"/>
      <c r="K3008" s="14"/>
      <c r="L3008" s="14"/>
      <c r="M3008" s="14"/>
      <c r="N3008" s="14"/>
      <c r="O3008" s="14"/>
      <c r="P3008" s="14"/>
      <c r="Q3008" s="14"/>
      <c r="R3008" s="14"/>
      <c r="S3008" s="14"/>
    </row>
    <row r="3009" spans="1:19">
      <c r="A3009" s="14"/>
      <c r="B3009" s="14"/>
      <c r="C3009" s="14"/>
      <c r="D3009" s="14"/>
      <c r="E3009" s="14"/>
      <c r="F3009" s="14"/>
      <c r="G3009" s="14"/>
      <c r="H3009" s="14"/>
      <c r="I3009" s="14"/>
      <c r="J3009" s="14"/>
      <c r="K3009" s="14"/>
      <c r="L3009" s="14"/>
      <c r="M3009" s="14"/>
      <c r="N3009" s="14"/>
      <c r="O3009" s="14"/>
      <c r="P3009" s="14"/>
      <c r="Q3009" s="14"/>
      <c r="R3009" s="14"/>
      <c r="S3009" s="14"/>
    </row>
    <row r="3010" spans="1:19">
      <c r="A3010" s="14"/>
      <c r="B3010" s="14"/>
      <c r="C3010" s="14"/>
      <c r="D3010" s="14"/>
      <c r="E3010" s="14"/>
      <c r="F3010" s="14"/>
      <c r="G3010" s="14"/>
      <c r="H3010" s="14"/>
      <c r="I3010" s="14"/>
      <c r="J3010" s="14"/>
      <c r="K3010" s="14"/>
      <c r="L3010" s="14"/>
      <c r="M3010" s="14"/>
      <c r="N3010" s="14"/>
      <c r="O3010" s="14"/>
      <c r="P3010" s="14"/>
      <c r="Q3010" s="14"/>
      <c r="R3010" s="14"/>
      <c r="S3010" s="14"/>
    </row>
    <row r="3011" spans="1:19">
      <c r="A3011" s="14"/>
      <c r="B3011" s="14"/>
      <c r="C3011" s="14"/>
      <c r="D3011" s="14"/>
      <c r="E3011" s="14"/>
      <c r="F3011" s="14"/>
      <c r="G3011" s="14"/>
      <c r="H3011" s="14"/>
      <c r="I3011" s="14"/>
      <c r="J3011" s="14"/>
      <c r="K3011" s="14"/>
      <c r="L3011" s="14"/>
      <c r="M3011" s="14"/>
      <c r="N3011" s="14"/>
      <c r="O3011" s="14"/>
      <c r="P3011" s="14"/>
      <c r="Q3011" s="14"/>
      <c r="R3011" s="14"/>
      <c r="S3011" s="14"/>
    </row>
    <row r="3012" spans="1:19">
      <c r="A3012" s="14"/>
      <c r="B3012" s="14"/>
      <c r="C3012" s="14"/>
      <c r="D3012" s="14"/>
      <c r="E3012" s="14"/>
      <c r="F3012" s="14"/>
      <c r="G3012" s="14"/>
      <c r="H3012" s="14"/>
      <c r="I3012" s="14"/>
      <c r="J3012" s="14"/>
      <c r="K3012" s="14"/>
      <c r="L3012" s="14"/>
      <c r="M3012" s="14"/>
      <c r="N3012" s="14"/>
      <c r="O3012" s="14"/>
      <c r="P3012" s="14"/>
      <c r="Q3012" s="14"/>
      <c r="R3012" s="14"/>
      <c r="S3012" s="14"/>
    </row>
    <row r="3013" spans="1:19">
      <c r="A3013" s="14"/>
      <c r="B3013" s="14"/>
      <c r="C3013" s="14"/>
      <c r="D3013" s="14"/>
      <c r="E3013" s="14"/>
      <c r="F3013" s="14"/>
      <c r="G3013" s="14"/>
      <c r="H3013" s="14"/>
      <c r="I3013" s="14"/>
      <c r="J3013" s="14"/>
      <c r="K3013" s="14"/>
      <c r="L3013" s="14"/>
      <c r="M3013" s="14"/>
      <c r="N3013" s="14"/>
      <c r="O3013" s="14"/>
      <c r="P3013" s="14"/>
      <c r="Q3013" s="14"/>
      <c r="R3013" s="14"/>
      <c r="S3013" s="14"/>
    </row>
    <row r="3014" spans="1:19">
      <c r="A3014" s="14"/>
      <c r="B3014" s="14"/>
      <c r="C3014" s="14"/>
      <c r="D3014" s="14"/>
      <c r="E3014" s="14"/>
      <c r="F3014" s="14"/>
      <c r="G3014" s="14"/>
      <c r="H3014" s="14"/>
      <c r="I3014" s="14"/>
      <c r="J3014" s="14"/>
      <c r="K3014" s="14"/>
      <c r="L3014" s="14"/>
      <c r="M3014" s="14"/>
      <c r="N3014" s="14"/>
      <c r="O3014" s="14"/>
      <c r="P3014" s="14"/>
      <c r="Q3014" s="14"/>
      <c r="R3014" s="14"/>
      <c r="S3014" s="14"/>
    </row>
    <row r="3015" spans="1:19">
      <c r="A3015" s="14"/>
      <c r="B3015" s="14"/>
      <c r="C3015" s="14"/>
      <c r="D3015" s="14"/>
      <c r="E3015" s="14"/>
      <c r="F3015" s="14"/>
      <c r="G3015" s="14"/>
      <c r="H3015" s="14"/>
      <c r="I3015" s="14"/>
      <c r="J3015" s="14"/>
      <c r="K3015" s="14"/>
      <c r="L3015" s="14"/>
      <c r="M3015" s="14"/>
      <c r="N3015" s="14"/>
      <c r="O3015" s="14"/>
      <c r="P3015" s="14"/>
      <c r="Q3015" s="14"/>
      <c r="R3015" s="14"/>
      <c r="S3015" s="14"/>
    </row>
    <row r="3016" spans="1:19">
      <c r="A3016" s="14"/>
      <c r="B3016" s="14"/>
      <c r="C3016" s="14"/>
      <c r="D3016" s="14"/>
      <c r="E3016" s="14"/>
      <c r="F3016" s="14"/>
      <c r="G3016" s="14"/>
      <c r="H3016" s="14"/>
      <c r="I3016" s="14"/>
      <c r="J3016" s="14"/>
      <c r="K3016" s="14"/>
      <c r="L3016" s="14"/>
      <c r="M3016" s="14"/>
      <c r="N3016" s="14"/>
      <c r="O3016" s="14"/>
      <c r="P3016" s="14"/>
      <c r="Q3016" s="14"/>
      <c r="R3016" s="14"/>
      <c r="S3016" s="14"/>
    </row>
    <row r="3017" spans="1:19">
      <c r="A3017" s="14"/>
      <c r="B3017" s="14"/>
      <c r="C3017" s="14"/>
      <c r="D3017" s="14"/>
      <c r="E3017" s="14"/>
      <c r="F3017" s="14"/>
      <c r="G3017" s="14"/>
      <c r="H3017" s="14"/>
      <c r="I3017" s="14"/>
      <c r="J3017" s="14"/>
      <c r="K3017" s="14"/>
      <c r="L3017" s="14"/>
      <c r="M3017" s="14"/>
      <c r="N3017" s="14"/>
      <c r="O3017" s="14"/>
      <c r="P3017" s="14"/>
      <c r="Q3017" s="14"/>
      <c r="R3017" s="14"/>
      <c r="S3017" s="14"/>
    </row>
    <row r="3018" spans="1:19">
      <c r="A3018" s="14"/>
      <c r="B3018" s="14"/>
      <c r="C3018" s="14"/>
      <c r="D3018" s="14"/>
      <c r="E3018" s="14"/>
      <c r="F3018" s="14"/>
      <c r="G3018" s="14"/>
      <c r="H3018" s="14"/>
      <c r="I3018" s="14"/>
      <c r="J3018" s="14"/>
      <c r="K3018" s="14"/>
      <c r="L3018" s="14"/>
      <c r="M3018" s="14"/>
      <c r="N3018" s="14"/>
      <c r="O3018" s="14"/>
      <c r="P3018" s="14"/>
      <c r="Q3018" s="14"/>
      <c r="R3018" s="14"/>
      <c r="S3018" s="14"/>
    </row>
    <row r="3019" spans="1:19">
      <c r="A3019" s="14"/>
      <c r="B3019" s="14"/>
      <c r="C3019" s="14"/>
      <c r="D3019" s="14"/>
      <c r="E3019" s="14"/>
      <c r="F3019" s="14"/>
      <c r="G3019" s="14"/>
      <c r="H3019" s="14"/>
      <c r="I3019" s="14"/>
      <c r="J3019" s="14"/>
      <c r="K3019" s="14"/>
      <c r="L3019" s="14"/>
      <c r="M3019" s="14"/>
      <c r="N3019" s="14"/>
      <c r="O3019" s="14"/>
      <c r="P3019" s="14"/>
      <c r="Q3019" s="14"/>
      <c r="R3019" s="14"/>
      <c r="S3019" s="14"/>
    </row>
    <row r="3020" spans="1:19">
      <c r="A3020" s="14"/>
      <c r="B3020" s="14"/>
      <c r="C3020" s="14"/>
      <c r="D3020" s="14"/>
      <c r="E3020" s="14"/>
      <c r="F3020" s="14"/>
      <c r="G3020" s="14"/>
      <c r="H3020" s="14"/>
      <c r="I3020" s="14"/>
      <c r="J3020" s="14"/>
      <c r="K3020" s="14"/>
      <c r="L3020" s="14"/>
      <c r="M3020" s="14"/>
      <c r="N3020" s="14"/>
      <c r="O3020" s="14"/>
      <c r="P3020" s="14"/>
      <c r="Q3020" s="14"/>
      <c r="R3020" s="14"/>
      <c r="S3020" s="14"/>
    </row>
    <row r="3021" spans="1:19">
      <c r="A3021" s="14"/>
      <c r="B3021" s="14"/>
      <c r="C3021" s="14"/>
      <c r="D3021" s="14"/>
      <c r="E3021" s="14"/>
      <c r="F3021" s="14"/>
      <c r="G3021" s="14"/>
      <c r="H3021" s="14"/>
      <c r="I3021" s="14"/>
      <c r="J3021" s="14"/>
      <c r="K3021" s="14"/>
      <c r="L3021" s="14"/>
      <c r="M3021" s="14"/>
      <c r="N3021" s="14"/>
      <c r="O3021" s="14"/>
      <c r="P3021" s="14"/>
      <c r="Q3021" s="14"/>
      <c r="R3021" s="14"/>
      <c r="S3021" s="14"/>
    </row>
    <row r="3022" spans="1:19">
      <c r="A3022" s="14"/>
      <c r="B3022" s="14"/>
      <c r="C3022" s="14"/>
      <c r="D3022" s="14"/>
      <c r="E3022" s="14"/>
      <c r="F3022" s="14"/>
      <c r="G3022" s="14"/>
      <c r="H3022" s="14"/>
      <c r="I3022" s="14"/>
      <c r="J3022" s="14"/>
      <c r="K3022" s="14"/>
      <c r="L3022" s="14"/>
      <c r="M3022" s="14"/>
      <c r="N3022" s="14"/>
      <c r="O3022" s="14"/>
      <c r="P3022" s="14"/>
      <c r="Q3022" s="14"/>
      <c r="R3022" s="14"/>
      <c r="S3022" s="14"/>
    </row>
    <row r="3023" spans="1:19">
      <c r="A3023" s="14"/>
      <c r="B3023" s="14"/>
      <c r="C3023" s="14"/>
      <c r="D3023" s="14"/>
      <c r="E3023" s="14"/>
      <c r="F3023" s="14"/>
      <c r="G3023" s="14"/>
      <c r="H3023" s="14"/>
      <c r="I3023" s="14"/>
      <c r="J3023" s="14"/>
      <c r="K3023" s="14"/>
      <c r="L3023" s="14"/>
      <c r="M3023" s="14"/>
      <c r="N3023" s="14"/>
      <c r="O3023" s="14"/>
      <c r="P3023" s="14"/>
      <c r="Q3023" s="14"/>
      <c r="R3023" s="14"/>
      <c r="S3023" s="14"/>
    </row>
    <row r="3024" spans="1:19">
      <c r="A3024" s="14"/>
      <c r="B3024" s="14"/>
      <c r="C3024" s="14"/>
      <c r="D3024" s="14"/>
      <c r="E3024" s="14"/>
      <c r="F3024" s="14"/>
      <c r="G3024" s="14"/>
      <c r="H3024" s="14"/>
      <c r="I3024" s="14"/>
      <c r="J3024" s="14"/>
      <c r="K3024" s="14"/>
      <c r="L3024" s="14"/>
      <c r="M3024" s="14"/>
      <c r="N3024" s="14"/>
      <c r="O3024" s="14"/>
      <c r="P3024" s="14"/>
      <c r="Q3024" s="14"/>
      <c r="R3024" s="14"/>
      <c r="S3024" s="14"/>
    </row>
    <row r="3025" spans="1:19">
      <c r="A3025" s="14"/>
      <c r="B3025" s="14"/>
      <c r="C3025" s="14"/>
      <c r="D3025" s="14"/>
      <c r="E3025" s="14"/>
      <c r="F3025" s="14"/>
      <c r="G3025" s="14"/>
      <c r="H3025" s="14"/>
      <c r="I3025" s="14"/>
      <c r="J3025" s="14"/>
      <c r="K3025" s="14"/>
      <c r="L3025" s="14"/>
      <c r="M3025" s="14"/>
      <c r="N3025" s="14"/>
      <c r="O3025" s="14"/>
      <c r="P3025" s="14"/>
      <c r="Q3025" s="14"/>
      <c r="R3025" s="14"/>
      <c r="S3025" s="14"/>
    </row>
    <row r="3026" spans="1:19">
      <c r="A3026" s="14"/>
      <c r="B3026" s="14"/>
      <c r="C3026" s="14"/>
      <c r="D3026" s="14"/>
      <c r="E3026" s="14"/>
      <c r="F3026" s="14"/>
      <c r="G3026" s="14"/>
      <c r="H3026" s="14"/>
      <c r="I3026" s="14"/>
      <c r="J3026" s="14"/>
      <c r="K3026" s="14"/>
      <c r="L3026" s="14"/>
      <c r="M3026" s="14"/>
      <c r="N3026" s="14"/>
      <c r="O3026" s="14"/>
      <c r="P3026" s="14"/>
      <c r="Q3026" s="14"/>
      <c r="R3026" s="14"/>
      <c r="S3026" s="14"/>
    </row>
    <row r="3027" spans="1:19">
      <c r="A3027" s="14"/>
      <c r="B3027" s="14"/>
      <c r="C3027" s="14"/>
      <c r="D3027" s="14"/>
      <c r="E3027" s="14"/>
      <c r="F3027" s="14"/>
      <c r="G3027" s="14"/>
      <c r="H3027" s="14"/>
      <c r="I3027" s="14"/>
      <c r="J3027" s="14"/>
      <c r="K3027" s="14"/>
      <c r="L3027" s="14"/>
      <c r="M3027" s="14"/>
      <c r="N3027" s="14"/>
      <c r="O3027" s="14"/>
      <c r="P3027" s="14"/>
      <c r="Q3027" s="14"/>
      <c r="R3027" s="14"/>
      <c r="S3027" s="14"/>
    </row>
    <row r="3028" spans="1:19">
      <c r="A3028" s="14"/>
      <c r="B3028" s="14"/>
      <c r="C3028" s="14"/>
      <c r="D3028" s="14"/>
      <c r="E3028" s="14"/>
      <c r="F3028" s="14"/>
      <c r="G3028" s="14"/>
      <c r="H3028" s="14"/>
      <c r="I3028" s="14"/>
      <c r="J3028" s="14"/>
      <c r="K3028" s="14"/>
      <c r="L3028" s="14"/>
      <c r="M3028" s="14"/>
      <c r="N3028" s="14"/>
      <c r="O3028" s="14"/>
      <c r="P3028" s="14"/>
      <c r="Q3028" s="14"/>
      <c r="R3028" s="14"/>
      <c r="S3028" s="14"/>
    </row>
    <row r="3029" spans="1:19">
      <c r="A3029" s="14"/>
      <c r="B3029" s="14"/>
      <c r="C3029" s="14"/>
      <c r="D3029" s="14"/>
      <c r="E3029" s="14"/>
      <c r="F3029" s="14"/>
      <c r="G3029" s="14"/>
      <c r="H3029" s="14"/>
      <c r="I3029" s="14"/>
      <c r="J3029" s="14"/>
      <c r="K3029" s="14"/>
      <c r="L3029" s="14"/>
      <c r="M3029" s="14"/>
      <c r="N3029" s="14"/>
      <c r="O3029" s="14"/>
      <c r="P3029" s="14"/>
      <c r="Q3029" s="14"/>
      <c r="R3029" s="14"/>
      <c r="S3029" s="14"/>
    </row>
    <row r="3030" spans="1:19">
      <c r="A3030" s="14"/>
      <c r="B3030" s="14"/>
      <c r="C3030" s="14"/>
      <c r="D3030" s="14"/>
      <c r="E3030" s="14"/>
      <c r="F3030" s="14"/>
      <c r="G3030" s="14"/>
      <c r="H3030" s="14"/>
      <c r="I3030" s="14"/>
      <c r="J3030" s="14"/>
      <c r="K3030" s="14"/>
      <c r="L3030" s="14"/>
      <c r="M3030" s="14"/>
      <c r="N3030" s="14"/>
      <c r="O3030" s="14"/>
      <c r="P3030" s="14"/>
      <c r="Q3030" s="14"/>
      <c r="R3030" s="14"/>
      <c r="S3030" s="14"/>
    </row>
    <row r="3031" spans="1:19">
      <c r="A3031" s="14"/>
      <c r="B3031" s="14"/>
      <c r="C3031" s="14"/>
      <c r="D3031" s="14"/>
      <c r="E3031" s="14"/>
      <c r="F3031" s="14"/>
      <c r="G3031" s="14"/>
      <c r="H3031" s="14"/>
      <c r="I3031" s="14"/>
      <c r="J3031" s="14"/>
      <c r="K3031" s="14"/>
      <c r="L3031" s="14"/>
      <c r="M3031" s="14"/>
      <c r="N3031" s="14"/>
      <c r="O3031" s="14"/>
      <c r="P3031" s="14"/>
      <c r="Q3031" s="14"/>
      <c r="R3031" s="14"/>
      <c r="S3031" s="14"/>
    </row>
    <row r="3032" spans="1:19">
      <c r="A3032" s="14"/>
      <c r="B3032" s="14"/>
      <c r="C3032" s="14"/>
      <c r="D3032" s="14"/>
      <c r="E3032" s="14"/>
      <c r="F3032" s="14"/>
      <c r="G3032" s="14"/>
      <c r="H3032" s="14"/>
      <c r="I3032" s="14"/>
      <c r="J3032" s="14"/>
      <c r="K3032" s="14"/>
      <c r="L3032" s="14"/>
      <c r="M3032" s="14"/>
      <c r="N3032" s="14"/>
      <c r="O3032" s="14"/>
      <c r="P3032" s="14"/>
      <c r="Q3032" s="14"/>
      <c r="R3032" s="14"/>
      <c r="S3032" s="14"/>
    </row>
    <row r="3033" spans="1:19">
      <c r="A3033" s="14"/>
      <c r="B3033" s="14"/>
      <c r="C3033" s="14"/>
      <c r="D3033" s="14"/>
      <c r="E3033" s="14"/>
      <c r="F3033" s="14"/>
      <c r="G3033" s="14"/>
      <c r="H3033" s="14"/>
      <c r="I3033" s="14"/>
      <c r="J3033" s="14"/>
      <c r="K3033" s="14"/>
      <c r="L3033" s="14"/>
      <c r="M3033" s="14"/>
      <c r="N3033" s="14"/>
      <c r="O3033" s="14"/>
      <c r="P3033" s="14"/>
      <c r="Q3033" s="14"/>
      <c r="R3033" s="14"/>
      <c r="S3033" s="14"/>
    </row>
    <row r="3034" spans="1:19">
      <c r="A3034" s="14"/>
      <c r="B3034" s="14"/>
      <c r="C3034" s="14"/>
      <c r="D3034" s="14"/>
      <c r="E3034" s="14"/>
      <c r="F3034" s="14"/>
      <c r="G3034" s="14"/>
      <c r="H3034" s="14"/>
      <c r="I3034" s="14"/>
      <c r="J3034" s="14"/>
      <c r="K3034" s="14"/>
      <c r="L3034" s="14"/>
      <c r="M3034" s="14"/>
      <c r="N3034" s="14"/>
      <c r="O3034" s="14"/>
      <c r="P3034" s="14"/>
      <c r="Q3034" s="14"/>
      <c r="R3034" s="14"/>
      <c r="S3034" s="14"/>
    </row>
    <row r="3035" spans="1:19">
      <c r="A3035" s="14"/>
      <c r="B3035" s="14"/>
      <c r="C3035" s="14"/>
      <c r="D3035" s="14"/>
      <c r="E3035" s="14"/>
      <c r="F3035" s="14"/>
      <c r="G3035" s="14"/>
      <c r="H3035" s="14"/>
      <c r="I3035" s="14"/>
      <c r="J3035" s="14"/>
      <c r="K3035" s="14"/>
      <c r="L3035" s="14"/>
      <c r="M3035" s="14"/>
      <c r="N3035" s="14"/>
      <c r="O3035" s="14"/>
      <c r="P3035" s="14"/>
      <c r="Q3035" s="14"/>
      <c r="R3035" s="14"/>
      <c r="S3035" s="14"/>
    </row>
    <row r="3036" spans="1:19">
      <c r="A3036" s="14"/>
      <c r="B3036" s="14"/>
      <c r="C3036" s="14"/>
      <c r="D3036" s="14"/>
      <c r="E3036" s="14"/>
      <c r="F3036" s="14"/>
      <c r="G3036" s="14"/>
      <c r="H3036" s="14"/>
      <c r="I3036" s="14"/>
      <c r="J3036" s="14"/>
      <c r="K3036" s="14"/>
      <c r="L3036" s="14"/>
      <c r="M3036" s="14"/>
      <c r="N3036" s="14"/>
      <c r="O3036" s="14"/>
      <c r="P3036" s="14"/>
      <c r="Q3036" s="14"/>
      <c r="R3036" s="14"/>
      <c r="S3036" s="14"/>
    </row>
    <row r="3037" spans="1:19">
      <c r="A3037" s="14"/>
      <c r="B3037" s="14"/>
      <c r="C3037" s="14"/>
      <c r="D3037" s="14"/>
      <c r="E3037" s="14"/>
      <c r="F3037" s="14"/>
      <c r="G3037" s="14"/>
      <c r="H3037" s="14"/>
      <c r="I3037" s="14"/>
      <c r="J3037" s="14"/>
      <c r="K3037" s="14"/>
      <c r="L3037" s="14"/>
      <c r="M3037" s="14"/>
      <c r="N3037" s="14"/>
      <c r="O3037" s="14"/>
      <c r="P3037" s="14"/>
      <c r="Q3037" s="14"/>
      <c r="R3037" s="14"/>
      <c r="S3037" s="14"/>
    </row>
    <row r="3038" spans="1:19">
      <c r="A3038" s="14"/>
      <c r="B3038" s="14"/>
      <c r="C3038" s="14"/>
      <c r="D3038" s="14"/>
      <c r="E3038" s="14"/>
      <c r="F3038" s="14"/>
      <c r="G3038" s="14"/>
      <c r="H3038" s="14"/>
      <c r="I3038" s="14"/>
      <c r="J3038" s="14"/>
      <c r="K3038" s="14"/>
      <c r="L3038" s="14"/>
      <c r="M3038" s="14"/>
      <c r="N3038" s="14"/>
      <c r="O3038" s="14"/>
      <c r="P3038" s="14"/>
      <c r="Q3038" s="14"/>
      <c r="R3038" s="14"/>
      <c r="S3038" s="14"/>
    </row>
    <row r="3039" spans="1:19">
      <c r="A3039" s="14"/>
      <c r="B3039" s="14"/>
      <c r="C3039" s="14"/>
      <c r="D3039" s="14"/>
      <c r="E3039" s="14"/>
      <c r="F3039" s="14"/>
      <c r="G3039" s="14"/>
      <c r="H3039" s="14"/>
      <c r="I3039" s="14"/>
      <c r="J3039" s="14"/>
      <c r="K3039" s="14"/>
      <c r="L3039" s="14"/>
      <c r="M3039" s="14"/>
      <c r="N3039" s="14"/>
      <c r="O3039" s="14"/>
      <c r="P3039" s="14"/>
      <c r="Q3039" s="14"/>
      <c r="R3039" s="14"/>
      <c r="S3039" s="14"/>
    </row>
    <row r="3040" spans="1:19">
      <c r="A3040" s="14"/>
      <c r="B3040" s="14"/>
      <c r="C3040" s="14"/>
      <c r="D3040" s="14"/>
      <c r="E3040" s="14"/>
      <c r="F3040" s="14"/>
      <c r="G3040" s="14"/>
      <c r="H3040" s="14"/>
      <c r="I3040" s="14"/>
      <c r="J3040" s="14"/>
      <c r="K3040" s="14"/>
      <c r="L3040" s="14"/>
      <c r="M3040" s="14"/>
      <c r="N3040" s="14"/>
      <c r="O3040" s="14"/>
      <c r="P3040" s="14"/>
      <c r="Q3040" s="14"/>
      <c r="R3040" s="14"/>
      <c r="S3040" s="14"/>
    </row>
    <row r="3041" spans="1:19">
      <c r="A3041" s="14"/>
      <c r="B3041" s="14"/>
      <c r="C3041" s="14"/>
      <c r="D3041" s="14"/>
      <c r="E3041" s="14"/>
      <c r="F3041" s="14"/>
      <c r="G3041" s="14"/>
      <c r="H3041" s="14"/>
      <c r="I3041" s="14"/>
      <c r="J3041" s="14"/>
      <c r="K3041" s="14"/>
      <c r="L3041" s="14"/>
      <c r="M3041" s="14"/>
      <c r="N3041" s="14"/>
      <c r="O3041" s="14"/>
      <c r="P3041" s="14"/>
      <c r="Q3041" s="14"/>
      <c r="R3041" s="14"/>
      <c r="S3041" s="14"/>
    </row>
    <row r="3042" spans="1:19">
      <c r="A3042" s="14"/>
      <c r="B3042" s="14"/>
      <c r="C3042" s="14"/>
      <c r="D3042" s="14"/>
      <c r="E3042" s="14"/>
      <c r="F3042" s="14"/>
      <c r="G3042" s="14"/>
      <c r="H3042" s="14"/>
      <c r="I3042" s="14"/>
      <c r="J3042" s="14"/>
      <c r="K3042" s="14"/>
      <c r="L3042" s="14"/>
      <c r="M3042" s="14"/>
      <c r="N3042" s="14"/>
      <c r="O3042" s="14"/>
      <c r="P3042" s="14"/>
      <c r="Q3042" s="14"/>
      <c r="R3042" s="14"/>
      <c r="S3042" s="14"/>
    </row>
    <row r="3043" spans="1:19">
      <c r="A3043" s="14"/>
      <c r="B3043" s="14"/>
      <c r="C3043" s="14"/>
      <c r="D3043" s="14"/>
      <c r="E3043" s="14"/>
      <c r="F3043" s="14"/>
      <c r="G3043" s="14"/>
      <c r="H3043" s="14"/>
      <c r="I3043" s="14"/>
      <c r="J3043" s="14"/>
      <c r="K3043" s="14"/>
      <c r="L3043" s="14"/>
      <c r="M3043" s="14"/>
      <c r="N3043" s="14"/>
      <c r="O3043" s="14"/>
      <c r="P3043" s="14"/>
      <c r="Q3043" s="14"/>
      <c r="R3043" s="14"/>
      <c r="S3043" s="14"/>
    </row>
    <row r="3044" spans="1:19">
      <c r="A3044" s="14"/>
      <c r="B3044" s="14"/>
      <c r="C3044" s="14"/>
      <c r="D3044" s="14"/>
      <c r="E3044" s="14"/>
      <c r="F3044" s="14"/>
      <c r="G3044" s="14"/>
      <c r="H3044" s="14"/>
      <c r="I3044" s="14"/>
      <c r="J3044" s="14"/>
      <c r="K3044" s="14"/>
      <c r="L3044" s="14"/>
      <c r="M3044" s="14"/>
      <c r="N3044" s="14"/>
      <c r="O3044" s="14"/>
      <c r="P3044" s="14"/>
      <c r="Q3044" s="14"/>
      <c r="R3044" s="14"/>
      <c r="S3044" s="14"/>
    </row>
    <row r="3045" spans="1:19">
      <c r="A3045" s="14"/>
      <c r="B3045" s="14"/>
      <c r="C3045" s="14"/>
      <c r="D3045" s="14"/>
      <c r="E3045" s="14"/>
      <c r="F3045" s="14"/>
      <c r="G3045" s="14"/>
      <c r="H3045" s="14"/>
      <c r="I3045" s="14"/>
      <c r="J3045" s="14"/>
      <c r="K3045" s="14"/>
      <c r="L3045" s="14"/>
      <c r="M3045" s="14"/>
      <c r="N3045" s="14"/>
      <c r="O3045" s="14"/>
      <c r="P3045" s="14"/>
      <c r="Q3045" s="14"/>
      <c r="R3045" s="14"/>
      <c r="S3045" s="14"/>
    </row>
    <row r="3046" spans="1:19">
      <c r="A3046" s="14"/>
      <c r="B3046" s="14"/>
      <c r="C3046" s="14"/>
      <c r="D3046" s="14"/>
      <c r="E3046" s="14"/>
      <c r="F3046" s="14"/>
      <c r="G3046" s="14"/>
      <c r="H3046" s="14"/>
      <c r="I3046" s="14"/>
      <c r="J3046" s="14"/>
      <c r="K3046" s="14"/>
      <c r="L3046" s="14"/>
      <c r="M3046" s="14"/>
      <c r="N3046" s="14"/>
      <c r="O3046" s="14"/>
      <c r="P3046" s="14"/>
      <c r="Q3046" s="14"/>
      <c r="R3046" s="14"/>
      <c r="S3046" s="14"/>
    </row>
    <row r="3047" spans="1:19">
      <c r="A3047" s="14"/>
      <c r="B3047" s="14"/>
      <c r="C3047" s="14"/>
      <c r="D3047" s="14"/>
      <c r="E3047" s="14"/>
      <c r="F3047" s="14"/>
      <c r="G3047" s="14"/>
      <c r="H3047" s="14"/>
      <c r="I3047" s="14"/>
      <c r="J3047" s="14"/>
      <c r="K3047" s="14"/>
      <c r="L3047" s="14"/>
      <c r="M3047" s="14"/>
      <c r="N3047" s="14"/>
      <c r="O3047" s="14"/>
      <c r="P3047" s="14"/>
      <c r="Q3047" s="14"/>
      <c r="R3047" s="14"/>
      <c r="S3047" s="14"/>
    </row>
    <row r="3048" spans="1:19">
      <c r="A3048" s="14"/>
      <c r="B3048" s="14"/>
      <c r="C3048" s="14"/>
      <c r="D3048" s="14"/>
      <c r="E3048" s="14"/>
      <c r="F3048" s="14"/>
      <c r="G3048" s="14"/>
      <c r="H3048" s="14"/>
      <c r="I3048" s="14"/>
      <c r="J3048" s="14"/>
      <c r="K3048" s="14"/>
      <c r="L3048" s="14"/>
      <c r="M3048" s="14"/>
      <c r="N3048" s="14"/>
      <c r="O3048" s="14"/>
      <c r="P3048" s="14"/>
      <c r="Q3048" s="14"/>
      <c r="R3048" s="14"/>
      <c r="S3048" s="14"/>
    </row>
    <row r="3049" spans="1:19">
      <c r="A3049" s="14"/>
      <c r="B3049" s="14"/>
      <c r="C3049" s="14"/>
      <c r="D3049" s="14"/>
      <c r="E3049" s="14"/>
      <c r="F3049" s="14"/>
      <c r="G3049" s="14"/>
      <c r="H3049" s="14"/>
      <c r="I3049" s="14"/>
      <c r="J3049" s="14"/>
      <c r="K3049" s="14"/>
      <c r="L3049" s="14"/>
      <c r="M3049" s="14"/>
      <c r="N3049" s="14"/>
      <c r="O3049" s="14"/>
      <c r="P3049" s="14"/>
      <c r="Q3049" s="14"/>
      <c r="R3049" s="14"/>
      <c r="S3049" s="14"/>
    </row>
    <row r="3050" spans="1:19">
      <c r="A3050" s="14"/>
      <c r="B3050" s="14"/>
      <c r="C3050" s="14"/>
      <c r="D3050" s="14"/>
      <c r="E3050" s="14"/>
      <c r="F3050" s="14"/>
      <c r="G3050" s="14"/>
      <c r="H3050" s="14"/>
      <c r="I3050" s="14"/>
      <c r="J3050" s="14"/>
      <c r="K3050" s="14"/>
      <c r="L3050" s="14"/>
      <c r="M3050" s="14"/>
      <c r="N3050" s="14"/>
      <c r="O3050" s="14"/>
      <c r="P3050" s="14"/>
      <c r="Q3050" s="14"/>
      <c r="R3050" s="14"/>
      <c r="S3050" s="14"/>
    </row>
    <row r="3051" spans="1:19">
      <c r="A3051" s="14"/>
      <c r="B3051" s="14"/>
      <c r="C3051" s="14"/>
      <c r="D3051" s="14"/>
      <c r="E3051" s="14"/>
      <c r="F3051" s="14"/>
      <c r="G3051" s="14"/>
      <c r="H3051" s="14"/>
      <c r="I3051" s="14"/>
      <c r="J3051" s="14"/>
      <c r="K3051" s="14"/>
      <c r="L3051" s="14"/>
      <c r="M3051" s="14"/>
      <c r="N3051" s="14"/>
      <c r="O3051" s="14"/>
      <c r="P3051" s="14"/>
      <c r="Q3051" s="14"/>
      <c r="R3051" s="14"/>
      <c r="S3051" s="14"/>
    </row>
    <row r="3052" spans="1:19">
      <c r="A3052" s="14"/>
      <c r="B3052" s="14"/>
      <c r="C3052" s="14"/>
      <c r="D3052" s="14"/>
      <c r="E3052" s="14"/>
      <c r="F3052" s="14"/>
      <c r="G3052" s="14"/>
      <c r="H3052" s="14"/>
      <c r="I3052" s="14"/>
      <c r="J3052" s="14"/>
      <c r="K3052" s="14"/>
      <c r="L3052" s="14"/>
      <c r="M3052" s="14"/>
      <c r="N3052" s="14"/>
      <c r="O3052" s="14"/>
      <c r="P3052" s="14"/>
      <c r="Q3052" s="14"/>
      <c r="R3052" s="14"/>
      <c r="S3052" s="14"/>
    </row>
    <row r="3053" spans="1:19">
      <c r="A3053" s="14"/>
      <c r="B3053" s="14"/>
      <c r="C3053" s="14"/>
      <c r="D3053" s="14"/>
      <c r="E3053" s="14"/>
      <c r="F3053" s="14"/>
      <c r="G3053" s="14"/>
      <c r="H3053" s="14"/>
      <c r="I3053" s="14"/>
      <c r="J3053" s="14"/>
      <c r="K3053" s="14"/>
      <c r="L3053" s="14"/>
      <c r="M3053" s="14"/>
      <c r="N3053" s="14"/>
      <c r="O3053" s="14"/>
      <c r="P3053" s="14"/>
      <c r="Q3053" s="14"/>
      <c r="R3053" s="14"/>
      <c r="S3053" s="14"/>
    </row>
    <row r="3054" spans="1:19">
      <c r="A3054" s="14"/>
      <c r="B3054" s="14"/>
      <c r="C3054" s="14"/>
      <c r="D3054" s="14"/>
      <c r="E3054" s="14"/>
      <c r="F3054" s="14"/>
      <c r="G3054" s="14"/>
      <c r="H3054" s="14"/>
      <c r="I3054" s="14"/>
      <c r="J3054" s="14"/>
      <c r="K3054" s="14"/>
      <c r="L3054" s="14"/>
      <c r="M3054" s="14"/>
      <c r="N3054" s="14"/>
      <c r="O3054" s="14"/>
      <c r="P3054" s="14"/>
      <c r="Q3054" s="14"/>
      <c r="R3054" s="14"/>
      <c r="S3054" s="14"/>
    </row>
    <row r="3055" spans="1:19">
      <c r="A3055" s="14"/>
      <c r="B3055" s="14"/>
      <c r="C3055" s="14"/>
      <c r="D3055" s="14"/>
      <c r="E3055" s="14"/>
      <c r="F3055" s="14"/>
      <c r="G3055" s="14"/>
      <c r="H3055" s="14"/>
      <c r="I3055" s="14"/>
      <c r="J3055" s="14"/>
      <c r="K3055" s="14"/>
      <c r="L3055" s="14"/>
      <c r="M3055" s="14"/>
      <c r="N3055" s="14"/>
      <c r="O3055" s="14"/>
      <c r="P3055" s="14"/>
      <c r="Q3055" s="14"/>
      <c r="R3055" s="14"/>
      <c r="S3055" s="14"/>
    </row>
    <row r="3056" spans="1:19">
      <c r="A3056" s="14"/>
      <c r="B3056" s="14"/>
      <c r="C3056" s="14"/>
      <c r="D3056" s="14"/>
      <c r="E3056" s="14"/>
      <c r="F3056" s="14"/>
      <c r="G3056" s="14"/>
      <c r="H3056" s="14"/>
      <c r="I3056" s="14"/>
      <c r="J3056" s="14"/>
      <c r="K3056" s="14"/>
      <c r="L3056" s="14"/>
      <c r="M3056" s="14"/>
      <c r="N3056" s="14"/>
      <c r="O3056" s="14"/>
      <c r="P3056" s="14"/>
      <c r="Q3056" s="14"/>
      <c r="R3056" s="14"/>
      <c r="S3056" s="14"/>
    </row>
    <row r="3057" spans="1:19">
      <c r="A3057" s="14"/>
      <c r="B3057" s="14"/>
      <c r="C3057" s="14"/>
      <c r="D3057" s="14"/>
      <c r="E3057" s="14"/>
      <c r="F3057" s="14"/>
      <c r="G3057" s="14"/>
      <c r="H3057" s="14"/>
      <c r="I3057" s="14"/>
      <c r="J3057" s="14"/>
      <c r="K3057" s="14"/>
      <c r="L3057" s="14"/>
      <c r="M3057" s="14"/>
      <c r="N3057" s="14"/>
      <c r="O3057" s="14"/>
      <c r="P3057" s="14"/>
      <c r="Q3057" s="14"/>
      <c r="R3057" s="14"/>
      <c r="S3057" s="14"/>
    </row>
    <row r="3058" spans="1:19">
      <c r="A3058" s="14"/>
      <c r="B3058" s="14"/>
      <c r="C3058" s="14"/>
      <c r="D3058" s="14"/>
      <c r="E3058" s="14"/>
      <c r="F3058" s="14"/>
      <c r="G3058" s="14"/>
      <c r="H3058" s="14"/>
      <c r="I3058" s="14"/>
      <c r="J3058" s="14"/>
      <c r="K3058" s="14"/>
      <c r="L3058" s="14"/>
      <c r="M3058" s="14"/>
      <c r="N3058" s="14"/>
      <c r="O3058" s="14"/>
      <c r="P3058" s="14"/>
      <c r="Q3058" s="14"/>
      <c r="R3058" s="14"/>
      <c r="S3058" s="14"/>
    </row>
    <row r="3059" spans="1:19">
      <c r="A3059" s="14"/>
      <c r="B3059" s="14"/>
      <c r="C3059" s="14"/>
      <c r="D3059" s="14"/>
      <c r="E3059" s="14"/>
      <c r="F3059" s="14"/>
      <c r="G3059" s="14"/>
      <c r="H3059" s="14"/>
      <c r="I3059" s="14"/>
      <c r="J3059" s="14"/>
      <c r="K3059" s="14"/>
      <c r="L3059" s="14"/>
      <c r="M3059" s="14"/>
      <c r="N3059" s="14"/>
      <c r="O3059" s="14"/>
      <c r="P3059" s="14"/>
      <c r="Q3059" s="14"/>
      <c r="R3059" s="14"/>
      <c r="S3059" s="14"/>
    </row>
    <row r="3060" spans="1:19">
      <c r="A3060" s="14"/>
      <c r="B3060" s="14"/>
      <c r="C3060" s="14"/>
      <c r="D3060" s="14"/>
      <c r="E3060" s="14"/>
      <c r="F3060" s="14"/>
      <c r="G3060" s="14"/>
      <c r="H3060" s="14"/>
      <c r="I3060" s="14"/>
      <c r="J3060" s="14"/>
      <c r="K3060" s="14"/>
      <c r="L3060" s="14"/>
      <c r="M3060" s="14"/>
      <c r="N3060" s="14"/>
      <c r="O3060" s="14"/>
      <c r="P3060" s="14"/>
      <c r="Q3060" s="14"/>
      <c r="R3060" s="14"/>
      <c r="S3060" s="14"/>
    </row>
    <row r="3061" spans="1:19">
      <c r="A3061" s="14"/>
      <c r="B3061" s="14"/>
      <c r="C3061" s="14"/>
      <c r="D3061" s="14"/>
      <c r="E3061" s="14"/>
      <c r="F3061" s="14"/>
      <c r="G3061" s="14"/>
      <c r="H3061" s="14"/>
      <c r="I3061" s="14"/>
      <c r="J3061" s="14"/>
      <c r="K3061" s="14"/>
      <c r="L3061" s="14"/>
      <c r="M3061" s="14"/>
      <c r="N3061" s="14"/>
      <c r="O3061" s="14"/>
      <c r="P3061" s="14"/>
      <c r="Q3061" s="14"/>
      <c r="R3061" s="14"/>
      <c r="S3061" s="14"/>
    </row>
    <row r="3062" spans="1:19">
      <c r="A3062" s="14"/>
      <c r="B3062" s="14"/>
      <c r="C3062" s="14"/>
      <c r="D3062" s="14"/>
      <c r="E3062" s="14"/>
      <c r="F3062" s="14"/>
      <c r="G3062" s="14"/>
      <c r="H3062" s="14"/>
      <c r="I3062" s="14"/>
      <c r="J3062" s="14"/>
      <c r="K3062" s="14"/>
      <c r="L3062" s="14"/>
      <c r="M3062" s="14"/>
      <c r="N3062" s="14"/>
      <c r="O3062" s="14"/>
      <c r="P3062" s="14"/>
      <c r="Q3062" s="14"/>
      <c r="R3062" s="14"/>
      <c r="S3062" s="14"/>
    </row>
    <row r="3063" spans="1:19">
      <c r="A3063" s="14"/>
      <c r="B3063" s="14"/>
      <c r="C3063" s="14"/>
      <c r="D3063" s="14"/>
      <c r="E3063" s="14"/>
      <c r="F3063" s="14"/>
      <c r="G3063" s="14"/>
      <c r="H3063" s="14"/>
      <c r="I3063" s="14"/>
      <c r="J3063" s="14"/>
      <c r="K3063" s="14"/>
      <c r="L3063" s="14"/>
      <c r="M3063" s="14"/>
      <c r="N3063" s="14"/>
      <c r="O3063" s="14"/>
      <c r="P3063" s="14"/>
      <c r="Q3063" s="14"/>
      <c r="R3063" s="14"/>
      <c r="S3063" s="14"/>
    </row>
    <row r="3064" spans="1:19">
      <c r="A3064" s="14"/>
      <c r="B3064" s="14"/>
      <c r="C3064" s="14"/>
      <c r="D3064" s="14"/>
      <c r="E3064" s="14"/>
      <c r="F3064" s="14"/>
      <c r="G3064" s="14"/>
      <c r="H3064" s="14"/>
      <c r="I3064" s="14"/>
      <c r="J3064" s="14"/>
      <c r="K3064" s="14"/>
      <c r="L3064" s="14"/>
      <c r="M3064" s="14"/>
      <c r="N3064" s="14"/>
      <c r="O3064" s="14"/>
      <c r="P3064" s="14"/>
      <c r="Q3064" s="14"/>
      <c r="R3064" s="14"/>
      <c r="S3064" s="14"/>
    </row>
    <row r="3065" spans="1:19">
      <c r="A3065" s="14"/>
      <c r="B3065" s="14"/>
      <c r="C3065" s="14"/>
      <c r="D3065" s="14"/>
      <c r="E3065" s="14"/>
      <c r="F3065" s="14"/>
      <c r="G3065" s="14"/>
      <c r="H3065" s="14"/>
      <c r="I3065" s="14"/>
      <c r="J3065" s="14"/>
      <c r="K3065" s="14"/>
      <c r="L3065" s="14"/>
      <c r="M3065" s="14"/>
      <c r="N3065" s="14"/>
      <c r="O3065" s="14"/>
      <c r="P3065" s="14"/>
      <c r="Q3065" s="14"/>
      <c r="R3065" s="14"/>
      <c r="S3065" s="14"/>
    </row>
    <row r="3066" spans="1:19">
      <c r="A3066" s="14"/>
      <c r="B3066" s="14"/>
      <c r="C3066" s="14"/>
      <c r="D3066" s="14"/>
      <c r="E3066" s="14"/>
      <c r="F3066" s="14"/>
      <c r="G3066" s="14"/>
      <c r="H3066" s="14"/>
      <c r="I3066" s="14"/>
      <c r="J3066" s="14"/>
      <c r="K3066" s="14"/>
      <c r="L3066" s="14"/>
      <c r="M3066" s="14"/>
      <c r="N3066" s="14"/>
      <c r="O3066" s="14"/>
      <c r="P3066" s="14"/>
      <c r="Q3066" s="14"/>
      <c r="R3066" s="14"/>
      <c r="S3066" s="14"/>
    </row>
    <row r="3067" spans="1:19">
      <c r="A3067" s="14"/>
      <c r="B3067" s="14"/>
      <c r="C3067" s="14"/>
      <c r="D3067" s="14"/>
      <c r="E3067" s="14"/>
      <c r="F3067" s="14"/>
      <c r="G3067" s="14"/>
      <c r="H3067" s="14"/>
      <c r="I3067" s="14"/>
      <c r="J3067" s="14"/>
      <c r="K3067" s="14"/>
      <c r="L3067" s="14"/>
      <c r="M3067" s="14"/>
      <c r="N3067" s="14"/>
      <c r="O3067" s="14"/>
      <c r="P3067" s="14"/>
      <c r="Q3067" s="14"/>
      <c r="R3067" s="14"/>
      <c r="S3067" s="14"/>
    </row>
    <row r="3068" spans="1:19">
      <c r="A3068" s="14"/>
      <c r="B3068" s="14"/>
      <c r="C3068" s="14"/>
      <c r="D3068" s="14"/>
      <c r="E3068" s="14"/>
      <c r="F3068" s="14"/>
      <c r="G3068" s="14"/>
      <c r="H3068" s="14"/>
      <c r="I3068" s="14"/>
      <c r="J3068" s="14"/>
      <c r="K3068" s="14"/>
      <c r="L3068" s="14"/>
      <c r="M3068" s="14"/>
      <c r="N3068" s="14"/>
      <c r="O3068" s="14"/>
      <c r="P3068" s="14"/>
      <c r="Q3068" s="14"/>
      <c r="R3068" s="14"/>
      <c r="S3068" s="14"/>
    </row>
    <row r="3069" spans="1:19">
      <c r="A3069" s="14"/>
      <c r="B3069" s="14"/>
      <c r="C3069" s="14"/>
      <c r="D3069" s="14"/>
      <c r="E3069" s="14"/>
      <c r="F3069" s="14"/>
      <c r="G3069" s="14"/>
      <c r="H3069" s="14"/>
      <c r="I3069" s="14"/>
      <c r="J3069" s="14"/>
      <c r="K3069" s="14"/>
      <c r="L3069" s="14"/>
      <c r="M3069" s="14"/>
      <c r="N3069" s="14"/>
      <c r="O3069" s="14"/>
      <c r="P3069" s="14"/>
      <c r="Q3069" s="14"/>
      <c r="R3069" s="14"/>
      <c r="S3069" s="14"/>
    </row>
    <row r="3070" spans="1:19">
      <c r="A3070" s="14"/>
      <c r="B3070" s="14"/>
      <c r="C3070" s="14"/>
      <c r="D3070" s="14"/>
      <c r="E3070" s="14"/>
      <c r="F3070" s="14"/>
      <c r="G3070" s="14"/>
      <c r="H3070" s="14"/>
      <c r="I3070" s="14"/>
      <c r="J3070" s="14"/>
      <c r="K3070" s="14"/>
      <c r="L3070" s="14"/>
      <c r="M3070" s="14"/>
      <c r="N3070" s="14"/>
      <c r="O3070" s="14"/>
      <c r="P3070" s="14"/>
      <c r="Q3070" s="14"/>
      <c r="R3070" s="14"/>
      <c r="S3070" s="14"/>
    </row>
    <row r="3071" spans="1:19">
      <c r="A3071" s="14"/>
      <c r="B3071" s="14"/>
      <c r="C3071" s="14"/>
      <c r="D3071" s="14"/>
      <c r="E3071" s="14"/>
      <c r="F3071" s="14"/>
      <c r="G3071" s="14"/>
      <c r="H3071" s="14"/>
      <c r="I3071" s="14"/>
      <c r="J3071" s="14"/>
      <c r="K3071" s="14"/>
      <c r="L3071" s="14"/>
      <c r="M3071" s="14"/>
      <c r="N3071" s="14"/>
      <c r="O3071" s="14"/>
      <c r="P3071" s="14"/>
      <c r="Q3071" s="14"/>
      <c r="R3071" s="14"/>
      <c r="S3071" s="14"/>
    </row>
    <row r="3072" spans="1:19">
      <c r="A3072" s="14"/>
      <c r="B3072" s="14"/>
      <c r="C3072" s="14"/>
      <c r="D3072" s="14"/>
      <c r="E3072" s="14"/>
      <c r="F3072" s="14"/>
      <c r="G3072" s="14"/>
      <c r="H3072" s="14"/>
      <c r="I3072" s="14"/>
      <c r="J3072" s="14"/>
      <c r="K3072" s="14"/>
      <c r="L3072" s="14"/>
      <c r="M3072" s="14"/>
      <c r="N3072" s="14"/>
      <c r="O3072" s="14"/>
      <c r="P3072" s="14"/>
      <c r="Q3072" s="14"/>
      <c r="R3072" s="14"/>
      <c r="S3072" s="14"/>
    </row>
    <row r="3073" spans="1:19">
      <c r="A3073" s="14"/>
      <c r="B3073" s="14"/>
      <c r="C3073" s="14"/>
      <c r="D3073" s="14"/>
      <c r="E3073" s="14"/>
      <c r="F3073" s="14"/>
      <c r="G3073" s="14"/>
      <c r="H3073" s="14"/>
      <c r="I3073" s="14"/>
      <c r="J3073" s="14"/>
      <c r="K3073" s="14"/>
      <c r="L3073" s="14"/>
      <c r="M3073" s="14"/>
      <c r="N3073" s="14"/>
      <c r="O3073" s="14"/>
      <c r="P3073" s="14"/>
      <c r="Q3073" s="14"/>
      <c r="R3073" s="14"/>
      <c r="S3073" s="14"/>
    </row>
    <row r="3074" spans="1:19">
      <c r="A3074" s="14"/>
      <c r="B3074" s="14"/>
      <c r="C3074" s="14"/>
      <c r="D3074" s="14"/>
      <c r="E3074" s="14"/>
      <c r="F3074" s="14"/>
      <c r="G3074" s="14"/>
      <c r="H3074" s="14"/>
      <c r="I3074" s="14"/>
      <c r="J3074" s="14"/>
      <c r="K3074" s="14"/>
      <c r="L3074" s="14"/>
      <c r="M3074" s="14"/>
      <c r="N3074" s="14"/>
      <c r="O3074" s="14"/>
      <c r="P3074" s="14"/>
      <c r="Q3074" s="14"/>
      <c r="R3074" s="14"/>
      <c r="S3074" s="14"/>
    </row>
    <row r="3075" spans="1:19">
      <c r="A3075" s="14"/>
      <c r="B3075" s="14"/>
      <c r="C3075" s="14"/>
      <c r="D3075" s="14"/>
      <c r="E3075" s="14"/>
      <c r="F3075" s="14"/>
      <c r="G3075" s="14"/>
      <c r="H3075" s="14"/>
      <c r="I3075" s="14"/>
      <c r="J3075" s="14"/>
      <c r="K3075" s="14"/>
      <c r="L3075" s="14"/>
      <c r="M3075" s="14"/>
      <c r="N3075" s="14"/>
      <c r="O3075" s="14"/>
      <c r="P3075" s="14"/>
      <c r="Q3075" s="14"/>
      <c r="R3075" s="14"/>
      <c r="S3075" s="14"/>
    </row>
    <row r="3076" spans="1:19">
      <c r="A3076" s="14"/>
      <c r="B3076" s="14"/>
      <c r="C3076" s="14"/>
      <c r="D3076" s="14"/>
      <c r="E3076" s="14"/>
      <c r="F3076" s="14"/>
      <c r="G3076" s="14"/>
      <c r="H3076" s="14"/>
      <c r="I3076" s="14"/>
      <c r="J3076" s="14"/>
      <c r="K3076" s="14"/>
      <c r="L3076" s="14"/>
      <c r="M3076" s="14"/>
      <c r="N3076" s="14"/>
      <c r="O3076" s="14"/>
      <c r="P3076" s="14"/>
      <c r="Q3076" s="14"/>
      <c r="R3076" s="14"/>
      <c r="S3076" s="14"/>
    </row>
    <row r="3077" spans="1:19">
      <c r="A3077" s="14"/>
      <c r="B3077" s="14"/>
      <c r="C3077" s="14"/>
      <c r="D3077" s="14"/>
      <c r="E3077" s="14"/>
      <c r="F3077" s="14"/>
      <c r="G3077" s="14"/>
      <c r="H3077" s="14"/>
      <c r="I3077" s="14"/>
      <c r="J3077" s="14"/>
      <c r="K3077" s="14"/>
      <c r="L3077" s="14"/>
      <c r="M3077" s="14"/>
      <c r="N3077" s="14"/>
      <c r="O3077" s="14"/>
      <c r="P3077" s="14"/>
      <c r="Q3077" s="14"/>
      <c r="R3077" s="14"/>
      <c r="S3077" s="14"/>
    </row>
    <row r="3078" spans="1:19">
      <c r="A3078" s="14"/>
      <c r="B3078" s="14"/>
      <c r="C3078" s="14"/>
      <c r="D3078" s="14"/>
      <c r="E3078" s="14"/>
      <c r="F3078" s="14"/>
      <c r="G3078" s="14"/>
      <c r="H3078" s="14"/>
      <c r="I3078" s="14"/>
      <c r="J3078" s="14"/>
      <c r="K3078" s="14"/>
      <c r="L3078" s="14"/>
      <c r="M3078" s="14"/>
      <c r="N3078" s="14"/>
      <c r="O3078" s="14"/>
      <c r="P3078" s="14"/>
      <c r="Q3078" s="14"/>
      <c r="R3078" s="14"/>
      <c r="S3078" s="14"/>
    </row>
    <row r="3079" spans="1:19">
      <c r="A3079" s="14"/>
      <c r="B3079" s="14"/>
      <c r="C3079" s="14"/>
      <c r="D3079" s="14"/>
      <c r="E3079" s="14"/>
      <c r="F3079" s="14"/>
      <c r="G3079" s="14"/>
      <c r="H3079" s="14"/>
      <c r="I3079" s="14"/>
      <c r="J3079" s="14"/>
      <c r="K3079" s="14"/>
      <c r="L3079" s="14"/>
      <c r="M3079" s="14"/>
      <c r="N3079" s="14"/>
      <c r="O3079" s="14"/>
      <c r="P3079" s="14"/>
      <c r="Q3079" s="14"/>
      <c r="R3079" s="14"/>
      <c r="S3079" s="14"/>
    </row>
    <row r="3080" spans="1:19">
      <c r="A3080" s="14"/>
      <c r="B3080" s="14"/>
      <c r="C3080" s="14"/>
      <c r="D3080" s="14"/>
      <c r="E3080" s="14"/>
      <c r="F3080" s="14"/>
      <c r="G3080" s="14"/>
      <c r="H3080" s="14"/>
      <c r="I3080" s="14"/>
      <c r="J3080" s="14"/>
      <c r="K3080" s="14"/>
      <c r="L3080" s="14"/>
      <c r="M3080" s="14"/>
      <c r="N3080" s="14"/>
      <c r="O3080" s="14"/>
      <c r="P3080" s="14"/>
      <c r="Q3080" s="14"/>
      <c r="R3080" s="14"/>
      <c r="S3080" s="14"/>
    </row>
    <row r="3081" spans="1:19">
      <c r="A3081" s="14"/>
      <c r="B3081" s="14"/>
      <c r="C3081" s="14"/>
      <c r="D3081" s="14"/>
      <c r="E3081" s="14"/>
      <c r="F3081" s="14"/>
      <c r="G3081" s="14"/>
      <c r="H3081" s="14"/>
      <c r="I3081" s="14"/>
      <c r="J3081" s="14"/>
      <c r="K3081" s="14"/>
      <c r="L3081" s="14"/>
      <c r="M3081" s="14"/>
      <c r="N3081" s="14"/>
      <c r="O3081" s="14"/>
      <c r="P3081" s="14"/>
      <c r="Q3081" s="14"/>
      <c r="R3081" s="14"/>
      <c r="S3081" s="14"/>
    </row>
    <row r="3082" spans="1:19">
      <c r="A3082" s="14"/>
      <c r="B3082" s="14"/>
      <c r="C3082" s="14"/>
      <c r="D3082" s="14"/>
      <c r="E3082" s="14"/>
      <c r="F3082" s="14"/>
      <c r="G3082" s="14"/>
      <c r="H3082" s="14"/>
      <c r="I3082" s="14"/>
      <c r="J3082" s="14"/>
      <c r="K3082" s="14"/>
      <c r="L3082" s="14"/>
      <c r="M3082" s="14"/>
      <c r="N3082" s="14"/>
      <c r="O3082" s="14"/>
      <c r="P3082" s="14"/>
      <c r="Q3082" s="14"/>
      <c r="R3082" s="14"/>
      <c r="S3082" s="14"/>
    </row>
    <row r="3083" spans="1:19">
      <c r="A3083" s="14"/>
      <c r="B3083" s="14"/>
      <c r="C3083" s="14"/>
      <c r="D3083" s="14"/>
      <c r="E3083" s="14"/>
      <c r="F3083" s="14"/>
      <c r="G3083" s="14"/>
      <c r="H3083" s="14"/>
      <c r="I3083" s="14"/>
      <c r="J3083" s="14"/>
      <c r="K3083" s="14"/>
      <c r="L3083" s="14"/>
      <c r="M3083" s="14"/>
      <c r="N3083" s="14"/>
      <c r="O3083" s="14"/>
      <c r="P3083" s="14"/>
      <c r="Q3083" s="14"/>
      <c r="R3083" s="14"/>
      <c r="S3083" s="14"/>
    </row>
    <row r="3084" spans="1:19">
      <c r="A3084" s="14"/>
      <c r="B3084" s="14"/>
      <c r="C3084" s="14"/>
      <c r="D3084" s="14"/>
      <c r="E3084" s="14"/>
      <c r="F3084" s="14"/>
      <c r="G3084" s="14"/>
      <c r="H3084" s="14"/>
      <c r="I3084" s="14"/>
      <c r="J3084" s="14"/>
      <c r="K3084" s="14"/>
      <c r="L3084" s="14"/>
      <c r="M3084" s="14"/>
      <c r="N3084" s="14"/>
      <c r="O3084" s="14"/>
      <c r="P3084" s="14"/>
      <c r="Q3084" s="14"/>
      <c r="R3084" s="14"/>
      <c r="S3084" s="14"/>
    </row>
    <row r="3085" spans="1:19">
      <c r="A3085" s="14"/>
      <c r="B3085" s="14"/>
      <c r="C3085" s="14"/>
      <c r="D3085" s="14"/>
      <c r="E3085" s="14"/>
      <c r="F3085" s="14"/>
      <c r="G3085" s="14"/>
      <c r="H3085" s="14"/>
      <c r="I3085" s="14"/>
      <c r="J3085" s="14"/>
      <c r="K3085" s="14"/>
      <c r="L3085" s="14"/>
      <c r="M3085" s="14"/>
      <c r="N3085" s="14"/>
      <c r="O3085" s="14"/>
      <c r="P3085" s="14"/>
      <c r="Q3085" s="14"/>
      <c r="R3085" s="14"/>
      <c r="S3085" s="14"/>
    </row>
    <row r="3086" spans="1:19">
      <c r="A3086" s="14"/>
      <c r="B3086" s="14"/>
      <c r="C3086" s="14"/>
      <c r="D3086" s="14"/>
      <c r="E3086" s="14"/>
      <c r="F3086" s="14"/>
      <c r="G3086" s="14"/>
      <c r="H3086" s="14"/>
      <c r="I3086" s="14"/>
      <c r="J3086" s="14"/>
      <c r="K3086" s="14"/>
      <c r="L3086" s="14"/>
      <c r="M3086" s="14"/>
      <c r="N3086" s="14"/>
      <c r="O3086" s="14"/>
      <c r="P3086" s="14"/>
      <c r="Q3086" s="14"/>
      <c r="R3086" s="14"/>
      <c r="S3086" s="14"/>
    </row>
    <row r="3087" spans="1:19">
      <c r="A3087" s="14"/>
      <c r="B3087" s="14"/>
      <c r="C3087" s="14"/>
      <c r="D3087" s="14"/>
      <c r="E3087" s="14"/>
      <c r="F3087" s="14"/>
      <c r="G3087" s="14"/>
      <c r="H3087" s="14"/>
      <c r="I3087" s="14"/>
      <c r="J3087" s="14"/>
      <c r="K3087" s="14"/>
      <c r="L3087" s="14"/>
      <c r="M3087" s="14"/>
      <c r="N3087" s="14"/>
      <c r="O3087" s="14"/>
      <c r="P3087" s="14"/>
      <c r="Q3087" s="14"/>
      <c r="R3087" s="14"/>
      <c r="S3087" s="14"/>
    </row>
    <row r="3088" spans="1:19">
      <c r="A3088" s="14"/>
      <c r="B3088" s="14"/>
      <c r="C3088" s="14"/>
      <c r="D3088" s="14"/>
      <c r="E3088" s="14"/>
      <c r="F3088" s="14"/>
      <c r="G3088" s="14"/>
      <c r="H3088" s="14"/>
      <c r="I3088" s="14"/>
      <c r="J3088" s="14"/>
      <c r="K3088" s="14"/>
      <c r="L3088" s="14"/>
      <c r="M3088" s="14"/>
      <c r="N3088" s="14"/>
      <c r="O3088" s="14"/>
      <c r="P3088" s="14"/>
      <c r="Q3088" s="14"/>
      <c r="R3088" s="14"/>
      <c r="S3088" s="14"/>
    </row>
    <row r="3089" spans="1:19">
      <c r="A3089" s="14"/>
      <c r="B3089" s="14"/>
      <c r="C3089" s="14"/>
      <c r="D3089" s="14"/>
      <c r="E3089" s="14"/>
      <c r="F3089" s="14"/>
      <c r="G3089" s="14"/>
      <c r="H3089" s="14"/>
      <c r="I3089" s="14"/>
      <c r="J3089" s="14"/>
      <c r="K3089" s="14"/>
      <c r="L3089" s="14"/>
      <c r="M3089" s="14"/>
      <c r="N3089" s="14"/>
      <c r="O3089" s="14"/>
      <c r="P3089" s="14"/>
      <c r="Q3089" s="14"/>
      <c r="R3089" s="14"/>
      <c r="S3089" s="14"/>
    </row>
    <row r="3090" spans="1:19">
      <c r="A3090" s="14"/>
      <c r="B3090" s="14"/>
      <c r="C3090" s="14"/>
      <c r="D3090" s="14"/>
      <c r="E3090" s="14"/>
      <c r="F3090" s="14"/>
      <c r="G3090" s="14"/>
      <c r="H3090" s="14"/>
      <c r="I3090" s="14"/>
      <c r="J3090" s="14"/>
      <c r="K3090" s="14"/>
      <c r="L3090" s="14"/>
      <c r="M3090" s="14"/>
      <c r="N3090" s="14"/>
      <c r="O3090" s="14"/>
      <c r="P3090" s="14"/>
      <c r="Q3090" s="14"/>
      <c r="R3090" s="14"/>
      <c r="S3090" s="14"/>
    </row>
    <row r="3091" spans="1:19">
      <c r="A3091" s="14"/>
      <c r="B3091" s="14"/>
      <c r="C3091" s="14"/>
      <c r="D3091" s="14"/>
      <c r="E3091" s="14"/>
      <c r="F3091" s="14"/>
      <c r="G3091" s="14"/>
      <c r="H3091" s="14"/>
      <c r="I3091" s="14"/>
      <c r="J3091" s="14"/>
      <c r="K3091" s="14"/>
      <c r="L3091" s="14"/>
      <c r="M3091" s="14"/>
      <c r="N3091" s="14"/>
      <c r="O3091" s="14"/>
      <c r="P3091" s="14"/>
      <c r="Q3091" s="14"/>
      <c r="R3091" s="14"/>
      <c r="S3091" s="14"/>
    </row>
    <row r="3092" spans="1:19">
      <c r="A3092" s="14"/>
      <c r="B3092" s="14"/>
      <c r="C3092" s="14"/>
      <c r="D3092" s="14"/>
      <c r="E3092" s="14"/>
      <c r="F3092" s="14"/>
      <c r="G3092" s="14"/>
      <c r="H3092" s="14"/>
      <c r="I3092" s="14"/>
      <c r="J3092" s="14"/>
      <c r="K3092" s="14"/>
      <c r="L3092" s="14"/>
      <c r="M3092" s="14"/>
      <c r="N3092" s="14"/>
      <c r="O3092" s="14"/>
      <c r="P3092" s="14"/>
      <c r="Q3092" s="14"/>
      <c r="R3092" s="14"/>
      <c r="S3092" s="14"/>
    </row>
    <row r="3093" spans="1:19">
      <c r="A3093" s="14"/>
      <c r="B3093" s="14"/>
      <c r="C3093" s="14"/>
      <c r="D3093" s="14"/>
      <c r="E3093" s="14"/>
      <c r="F3093" s="14"/>
      <c r="G3093" s="14"/>
      <c r="H3093" s="14"/>
      <c r="I3093" s="14"/>
      <c r="J3093" s="14"/>
      <c r="K3093" s="14"/>
      <c r="L3093" s="14"/>
      <c r="M3093" s="14"/>
      <c r="N3093" s="14"/>
      <c r="O3093" s="14"/>
      <c r="P3093" s="14"/>
      <c r="Q3093" s="14"/>
      <c r="R3093" s="14"/>
      <c r="S3093" s="14"/>
    </row>
    <row r="3094" spans="1:19">
      <c r="A3094" s="14"/>
      <c r="B3094" s="14"/>
      <c r="C3094" s="14"/>
      <c r="D3094" s="14"/>
      <c r="E3094" s="14"/>
      <c r="F3094" s="14"/>
      <c r="G3094" s="14"/>
      <c r="H3094" s="14"/>
      <c r="I3094" s="14"/>
      <c r="J3094" s="14"/>
      <c r="K3094" s="14"/>
      <c r="L3094" s="14"/>
      <c r="M3094" s="14"/>
      <c r="N3094" s="14"/>
      <c r="O3094" s="14"/>
      <c r="P3094" s="14"/>
      <c r="Q3094" s="14"/>
      <c r="R3094" s="14"/>
      <c r="S3094" s="14"/>
    </row>
    <row r="3095" spans="1:19">
      <c r="A3095" s="14"/>
      <c r="B3095" s="14"/>
      <c r="C3095" s="14"/>
      <c r="D3095" s="14"/>
      <c r="E3095" s="14"/>
      <c r="F3095" s="14"/>
      <c r="G3095" s="14"/>
      <c r="H3095" s="14"/>
      <c r="I3095" s="14"/>
      <c r="J3095" s="14"/>
      <c r="K3095" s="14"/>
      <c r="L3095" s="14"/>
      <c r="M3095" s="14"/>
      <c r="N3095" s="14"/>
      <c r="O3095" s="14"/>
      <c r="P3095" s="14"/>
      <c r="Q3095" s="14"/>
      <c r="R3095" s="14"/>
      <c r="S3095" s="14"/>
    </row>
    <row r="3096" spans="1:19">
      <c r="A3096" s="14"/>
      <c r="B3096" s="14"/>
      <c r="C3096" s="14"/>
      <c r="D3096" s="14"/>
      <c r="E3096" s="14"/>
      <c r="F3096" s="14"/>
      <c r="G3096" s="14"/>
      <c r="H3096" s="14"/>
      <c r="I3096" s="14"/>
      <c r="J3096" s="14"/>
      <c r="K3096" s="14"/>
      <c r="L3096" s="14"/>
      <c r="M3096" s="14"/>
      <c r="N3096" s="14"/>
      <c r="O3096" s="14"/>
      <c r="P3096" s="14"/>
      <c r="Q3096" s="14"/>
      <c r="R3096" s="14"/>
      <c r="S3096" s="14"/>
    </row>
    <row r="3097" spans="1:19">
      <c r="A3097" s="14"/>
      <c r="B3097" s="14"/>
      <c r="C3097" s="14"/>
      <c r="D3097" s="14"/>
      <c r="E3097" s="14"/>
      <c r="F3097" s="14"/>
      <c r="G3097" s="14"/>
      <c r="H3097" s="14"/>
      <c r="I3097" s="14"/>
      <c r="J3097" s="14"/>
      <c r="K3097" s="14"/>
      <c r="L3097" s="14"/>
      <c r="M3097" s="14"/>
      <c r="N3097" s="14"/>
      <c r="O3097" s="14"/>
      <c r="P3097" s="14"/>
      <c r="Q3097" s="14"/>
      <c r="R3097" s="14"/>
      <c r="S3097" s="14"/>
    </row>
    <row r="3098" spans="1:19">
      <c r="A3098" s="14"/>
      <c r="B3098" s="14"/>
      <c r="C3098" s="14"/>
      <c r="D3098" s="14"/>
      <c r="E3098" s="14"/>
      <c r="F3098" s="14"/>
      <c r="G3098" s="14"/>
      <c r="H3098" s="14"/>
      <c r="I3098" s="14"/>
      <c r="J3098" s="14"/>
      <c r="K3098" s="14"/>
      <c r="L3098" s="14"/>
      <c r="M3098" s="14"/>
      <c r="N3098" s="14"/>
      <c r="O3098" s="14"/>
      <c r="P3098" s="14"/>
      <c r="Q3098" s="14"/>
      <c r="R3098" s="14"/>
      <c r="S3098" s="14"/>
    </row>
    <row r="3099" spans="1:19">
      <c r="A3099" s="14"/>
      <c r="B3099" s="14"/>
      <c r="C3099" s="14"/>
      <c r="D3099" s="14"/>
      <c r="E3099" s="14"/>
      <c r="F3099" s="14"/>
      <c r="G3099" s="14"/>
      <c r="H3099" s="14"/>
      <c r="I3099" s="14"/>
      <c r="J3099" s="14"/>
      <c r="K3099" s="14"/>
      <c r="L3099" s="14"/>
      <c r="M3099" s="14"/>
      <c r="N3099" s="14"/>
      <c r="O3099" s="14"/>
      <c r="P3099" s="14"/>
      <c r="Q3099" s="14"/>
      <c r="R3099" s="14"/>
      <c r="S3099" s="14"/>
    </row>
    <row r="3100" spans="1:19">
      <c r="A3100" s="14"/>
      <c r="B3100" s="14"/>
      <c r="C3100" s="14"/>
      <c r="D3100" s="14"/>
      <c r="E3100" s="14"/>
      <c r="F3100" s="14"/>
      <c r="G3100" s="14"/>
      <c r="H3100" s="14"/>
      <c r="I3100" s="14"/>
      <c r="J3100" s="14"/>
      <c r="K3100" s="14"/>
      <c r="L3100" s="14"/>
      <c r="M3100" s="14"/>
      <c r="N3100" s="14"/>
      <c r="O3100" s="14"/>
      <c r="P3100" s="14"/>
      <c r="Q3100" s="14"/>
      <c r="R3100" s="14"/>
      <c r="S3100" s="14"/>
    </row>
    <row r="3101" spans="1:19">
      <c r="A3101" s="14"/>
      <c r="B3101" s="14"/>
      <c r="C3101" s="14"/>
      <c r="D3101" s="14"/>
      <c r="E3101" s="14"/>
      <c r="F3101" s="14"/>
      <c r="G3101" s="14"/>
      <c r="H3101" s="14"/>
      <c r="I3101" s="14"/>
      <c r="J3101" s="14"/>
      <c r="K3101" s="14"/>
      <c r="L3101" s="14"/>
      <c r="M3101" s="14"/>
      <c r="N3101" s="14"/>
      <c r="O3101" s="14"/>
      <c r="P3101" s="14"/>
      <c r="Q3101" s="14"/>
      <c r="R3101" s="14"/>
      <c r="S3101" s="14"/>
    </row>
    <row r="3102" spans="1:19">
      <c r="A3102" s="14"/>
      <c r="B3102" s="14"/>
      <c r="C3102" s="14"/>
      <c r="D3102" s="14"/>
      <c r="E3102" s="14"/>
      <c r="F3102" s="14"/>
      <c r="G3102" s="14"/>
      <c r="H3102" s="14"/>
      <c r="I3102" s="14"/>
      <c r="J3102" s="14"/>
      <c r="K3102" s="14"/>
      <c r="L3102" s="14"/>
      <c r="M3102" s="14"/>
      <c r="N3102" s="14"/>
      <c r="O3102" s="14"/>
      <c r="P3102" s="14"/>
      <c r="Q3102" s="14"/>
      <c r="R3102" s="14"/>
      <c r="S3102" s="14"/>
    </row>
    <row r="3103" spans="1:19">
      <c r="A3103" s="14"/>
      <c r="B3103" s="14"/>
      <c r="C3103" s="14"/>
      <c r="D3103" s="14"/>
      <c r="E3103" s="14"/>
      <c r="F3103" s="14"/>
      <c r="G3103" s="14"/>
      <c r="H3103" s="14"/>
      <c r="I3103" s="14"/>
      <c r="J3103" s="14"/>
      <c r="K3103" s="14"/>
      <c r="L3103" s="14"/>
      <c r="M3103" s="14"/>
      <c r="N3103" s="14"/>
      <c r="O3103" s="14"/>
      <c r="P3103" s="14"/>
      <c r="Q3103" s="14"/>
      <c r="R3103" s="14"/>
      <c r="S3103" s="14"/>
    </row>
    <row r="3104" spans="1:19">
      <c r="A3104" s="14"/>
      <c r="B3104" s="14"/>
      <c r="C3104" s="14"/>
      <c r="D3104" s="14"/>
      <c r="E3104" s="14"/>
      <c r="F3104" s="14"/>
      <c r="G3104" s="14"/>
      <c r="H3104" s="14"/>
      <c r="I3104" s="14"/>
      <c r="J3104" s="14"/>
      <c r="K3104" s="14"/>
      <c r="L3104" s="14"/>
      <c r="M3104" s="14"/>
      <c r="N3104" s="14"/>
      <c r="O3104" s="14"/>
      <c r="P3104" s="14"/>
      <c r="Q3104" s="14"/>
      <c r="R3104" s="14"/>
      <c r="S3104" s="14"/>
    </row>
    <row r="3105" spans="1:19">
      <c r="A3105" s="14"/>
      <c r="B3105" s="14"/>
      <c r="C3105" s="14"/>
      <c r="D3105" s="14"/>
      <c r="E3105" s="14"/>
      <c r="F3105" s="14"/>
      <c r="G3105" s="14"/>
      <c r="H3105" s="14"/>
      <c r="I3105" s="14"/>
      <c r="J3105" s="14"/>
      <c r="K3105" s="14"/>
      <c r="L3105" s="14"/>
      <c r="M3105" s="14"/>
      <c r="N3105" s="14"/>
      <c r="O3105" s="14"/>
      <c r="P3105" s="14"/>
      <c r="Q3105" s="14"/>
      <c r="R3105" s="14"/>
      <c r="S3105" s="14"/>
    </row>
    <row r="3106" spans="1:19">
      <c r="A3106" s="14"/>
      <c r="B3106" s="14"/>
      <c r="C3106" s="14"/>
      <c r="D3106" s="14"/>
      <c r="E3106" s="14"/>
      <c r="F3106" s="14"/>
      <c r="G3106" s="14"/>
      <c r="H3106" s="14"/>
      <c r="I3106" s="14"/>
      <c r="J3106" s="14"/>
      <c r="K3106" s="14"/>
      <c r="L3106" s="14"/>
      <c r="M3106" s="14"/>
      <c r="N3106" s="14"/>
      <c r="O3106" s="14"/>
      <c r="P3106" s="14"/>
      <c r="Q3106" s="14"/>
      <c r="R3106" s="14"/>
      <c r="S3106" s="14"/>
    </row>
    <row r="3107" spans="1:19">
      <c r="A3107" s="14"/>
      <c r="B3107" s="14"/>
      <c r="C3107" s="14"/>
      <c r="D3107" s="14"/>
      <c r="E3107" s="14"/>
      <c r="F3107" s="14"/>
      <c r="G3107" s="14"/>
      <c r="H3107" s="14"/>
      <c r="I3107" s="14"/>
      <c r="J3107" s="14"/>
      <c r="K3107" s="14"/>
      <c r="L3107" s="14"/>
      <c r="M3107" s="14"/>
      <c r="N3107" s="14"/>
      <c r="O3107" s="14"/>
      <c r="P3107" s="14"/>
      <c r="Q3107" s="14"/>
      <c r="R3107" s="14"/>
      <c r="S3107" s="14"/>
    </row>
    <row r="3108" spans="1:19">
      <c r="A3108" s="14"/>
      <c r="B3108" s="14"/>
      <c r="C3108" s="14"/>
      <c r="D3108" s="14"/>
      <c r="E3108" s="14"/>
      <c r="F3108" s="14"/>
      <c r="G3108" s="14"/>
      <c r="H3108" s="14"/>
      <c r="I3108" s="14"/>
      <c r="J3108" s="14"/>
      <c r="K3108" s="14"/>
      <c r="L3108" s="14"/>
      <c r="M3108" s="14"/>
      <c r="N3108" s="14"/>
      <c r="O3108" s="14"/>
      <c r="P3108" s="14"/>
      <c r="Q3108" s="14"/>
      <c r="R3108" s="14"/>
      <c r="S3108" s="14"/>
    </row>
    <row r="3109" spans="1:19">
      <c r="A3109" s="14"/>
      <c r="B3109" s="14"/>
      <c r="C3109" s="14"/>
      <c r="D3109" s="14"/>
      <c r="E3109" s="14"/>
      <c r="F3109" s="14"/>
      <c r="G3109" s="14"/>
      <c r="H3109" s="14"/>
      <c r="I3109" s="14"/>
      <c r="J3109" s="14"/>
      <c r="K3109" s="14"/>
      <c r="L3109" s="14"/>
      <c r="M3109" s="14"/>
      <c r="N3109" s="14"/>
      <c r="O3109" s="14"/>
      <c r="P3109" s="14"/>
      <c r="Q3109" s="14"/>
      <c r="R3109" s="14"/>
      <c r="S3109" s="14"/>
    </row>
    <row r="3110" spans="1:19">
      <c r="A3110" s="14"/>
      <c r="B3110" s="14"/>
      <c r="C3110" s="14"/>
      <c r="D3110" s="14"/>
      <c r="E3110" s="14"/>
      <c r="F3110" s="14"/>
      <c r="G3110" s="14"/>
      <c r="H3110" s="14"/>
      <c r="I3110" s="14"/>
      <c r="J3110" s="14"/>
      <c r="K3110" s="14"/>
      <c r="L3110" s="14"/>
      <c r="M3110" s="14"/>
      <c r="N3110" s="14"/>
      <c r="O3110" s="14"/>
      <c r="P3110" s="14"/>
      <c r="Q3110" s="14"/>
      <c r="R3110" s="14"/>
      <c r="S3110" s="14"/>
    </row>
    <row r="3111" spans="1:19">
      <c r="A3111" s="14"/>
      <c r="B3111" s="14"/>
      <c r="C3111" s="14"/>
      <c r="D3111" s="14"/>
      <c r="E3111" s="14"/>
      <c r="F3111" s="14"/>
      <c r="G3111" s="14"/>
      <c r="H3111" s="14"/>
      <c r="I3111" s="14"/>
      <c r="J3111" s="14"/>
      <c r="K3111" s="14"/>
      <c r="L3111" s="14"/>
      <c r="M3111" s="14"/>
      <c r="N3111" s="14"/>
      <c r="O3111" s="14"/>
      <c r="P3111" s="14"/>
      <c r="Q3111" s="14"/>
      <c r="R3111" s="14"/>
      <c r="S3111" s="14"/>
    </row>
    <row r="3112" spans="1:19">
      <c r="A3112" s="14"/>
      <c r="B3112" s="14"/>
      <c r="C3112" s="14"/>
      <c r="D3112" s="14"/>
      <c r="E3112" s="14"/>
      <c r="F3112" s="14"/>
      <c r="G3112" s="14"/>
      <c r="H3112" s="14"/>
      <c r="I3112" s="14"/>
      <c r="J3112" s="14"/>
      <c r="K3112" s="14"/>
      <c r="L3112" s="14"/>
      <c r="M3112" s="14"/>
      <c r="N3112" s="14"/>
      <c r="O3112" s="14"/>
      <c r="P3112" s="14"/>
      <c r="Q3112" s="14"/>
      <c r="R3112" s="14"/>
      <c r="S3112" s="14"/>
    </row>
    <row r="3113" spans="1:19">
      <c r="A3113" s="14"/>
      <c r="B3113" s="14"/>
      <c r="C3113" s="14"/>
      <c r="D3113" s="14"/>
      <c r="E3113" s="14"/>
      <c r="F3113" s="14"/>
      <c r="G3113" s="14"/>
      <c r="H3113" s="14"/>
      <c r="I3113" s="14"/>
      <c r="J3113" s="14"/>
      <c r="K3113" s="14"/>
      <c r="L3113" s="14"/>
      <c r="M3113" s="14"/>
      <c r="N3113" s="14"/>
      <c r="O3113" s="14"/>
      <c r="P3113" s="14"/>
      <c r="Q3113" s="14"/>
      <c r="R3113" s="14"/>
      <c r="S3113" s="14"/>
    </row>
    <row r="3114" spans="1:19">
      <c r="A3114" s="14"/>
      <c r="B3114" s="14"/>
      <c r="C3114" s="14"/>
      <c r="D3114" s="14"/>
      <c r="E3114" s="14"/>
      <c r="F3114" s="14"/>
      <c r="G3114" s="14"/>
      <c r="H3114" s="14"/>
      <c r="I3114" s="14"/>
      <c r="J3114" s="14"/>
      <c r="K3114" s="14"/>
      <c r="L3114" s="14"/>
      <c r="M3114" s="14"/>
      <c r="N3114" s="14"/>
      <c r="O3114" s="14"/>
      <c r="P3114" s="14"/>
      <c r="Q3114" s="14"/>
      <c r="R3114" s="14"/>
      <c r="S3114" s="14"/>
    </row>
    <row r="3115" spans="1:19">
      <c r="A3115" s="14"/>
      <c r="B3115" s="14"/>
      <c r="C3115" s="14"/>
      <c r="D3115" s="14"/>
      <c r="E3115" s="14"/>
      <c r="F3115" s="14"/>
      <c r="G3115" s="14"/>
      <c r="H3115" s="14"/>
      <c r="I3115" s="14"/>
      <c r="J3115" s="14"/>
      <c r="K3115" s="14"/>
      <c r="L3115" s="14"/>
      <c r="M3115" s="14"/>
      <c r="N3115" s="14"/>
      <c r="O3115" s="14"/>
      <c r="P3115" s="14"/>
      <c r="Q3115" s="14"/>
      <c r="R3115" s="14"/>
      <c r="S3115" s="14"/>
    </row>
    <row r="3116" spans="1:19">
      <c r="A3116" s="14"/>
      <c r="B3116" s="14"/>
      <c r="C3116" s="14"/>
      <c r="D3116" s="14"/>
      <c r="E3116" s="14"/>
      <c r="F3116" s="14"/>
      <c r="G3116" s="14"/>
      <c r="H3116" s="14"/>
      <c r="I3116" s="14"/>
      <c r="J3116" s="14"/>
      <c r="K3116" s="14"/>
      <c r="L3116" s="14"/>
      <c r="M3116" s="14"/>
      <c r="N3116" s="14"/>
      <c r="O3116" s="14"/>
      <c r="P3116" s="14"/>
      <c r="Q3116" s="14"/>
      <c r="R3116" s="14"/>
      <c r="S3116" s="14"/>
    </row>
    <row r="3117" spans="1:19">
      <c r="A3117" s="14"/>
      <c r="B3117" s="14"/>
      <c r="C3117" s="14"/>
      <c r="D3117" s="14"/>
      <c r="E3117" s="14"/>
      <c r="F3117" s="14"/>
      <c r="G3117" s="14"/>
      <c r="H3117" s="14"/>
      <c r="I3117" s="14"/>
      <c r="J3117" s="14"/>
      <c r="K3117" s="14"/>
      <c r="L3117" s="14"/>
      <c r="M3117" s="14"/>
      <c r="N3117" s="14"/>
      <c r="O3117" s="14"/>
      <c r="P3117" s="14"/>
      <c r="Q3117" s="14"/>
      <c r="R3117" s="14"/>
      <c r="S3117" s="14"/>
    </row>
    <row r="3118" spans="1:19">
      <c r="A3118" s="14"/>
      <c r="B3118" s="14"/>
      <c r="C3118" s="14"/>
      <c r="D3118" s="14"/>
      <c r="E3118" s="14"/>
      <c r="F3118" s="14"/>
      <c r="G3118" s="14"/>
      <c r="H3118" s="14"/>
      <c r="I3118" s="14"/>
      <c r="J3118" s="14"/>
      <c r="K3118" s="14"/>
      <c r="L3118" s="14"/>
      <c r="M3118" s="14"/>
      <c r="N3118" s="14"/>
      <c r="O3118" s="14"/>
      <c r="P3118" s="14"/>
      <c r="Q3118" s="14"/>
      <c r="R3118" s="14"/>
      <c r="S3118" s="14"/>
    </row>
    <row r="3119" spans="1:19">
      <c r="A3119" s="14"/>
      <c r="B3119" s="14"/>
      <c r="C3119" s="14"/>
      <c r="D3119" s="14"/>
      <c r="E3119" s="14"/>
      <c r="F3119" s="14"/>
      <c r="G3119" s="14"/>
      <c r="H3119" s="14"/>
      <c r="I3119" s="14"/>
      <c r="J3119" s="14"/>
      <c r="K3119" s="14"/>
      <c r="L3119" s="14"/>
      <c r="M3119" s="14"/>
      <c r="N3119" s="14"/>
      <c r="O3119" s="14"/>
      <c r="P3119" s="14"/>
      <c r="Q3119" s="14"/>
      <c r="R3119" s="14"/>
      <c r="S3119" s="14"/>
    </row>
    <row r="3120" spans="1:19">
      <c r="A3120" s="14"/>
      <c r="B3120" s="14"/>
      <c r="C3120" s="14"/>
      <c r="D3120" s="14"/>
      <c r="E3120" s="14"/>
      <c r="F3120" s="14"/>
      <c r="G3120" s="14"/>
      <c r="H3120" s="14"/>
      <c r="I3120" s="14"/>
      <c r="J3120" s="14"/>
      <c r="K3120" s="14"/>
      <c r="L3120" s="14"/>
      <c r="M3120" s="14"/>
      <c r="N3120" s="14"/>
      <c r="O3120" s="14"/>
      <c r="P3120" s="14"/>
      <c r="Q3120" s="14"/>
      <c r="R3120" s="14"/>
      <c r="S3120" s="14"/>
    </row>
    <row r="3121" spans="1:19">
      <c r="A3121" s="14"/>
      <c r="B3121" s="14"/>
      <c r="C3121" s="14"/>
      <c r="D3121" s="14"/>
      <c r="E3121" s="14"/>
      <c r="F3121" s="14"/>
      <c r="G3121" s="14"/>
      <c r="H3121" s="14"/>
      <c r="I3121" s="14"/>
      <c r="J3121" s="14"/>
      <c r="K3121" s="14"/>
      <c r="L3121" s="14"/>
      <c r="M3121" s="14"/>
      <c r="N3121" s="14"/>
      <c r="O3121" s="14"/>
      <c r="P3121" s="14"/>
      <c r="Q3121" s="14"/>
      <c r="R3121" s="14"/>
      <c r="S3121" s="14"/>
    </row>
    <row r="3122" spans="1:19">
      <c r="A3122" s="14"/>
      <c r="B3122" s="14"/>
      <c r="C3122" s="14"/>
      <c r="D3122" s="14"/>
      <c r="E3122" s="14"/>
      <c r="F3122" s="14"/>
      <c r="G3122" s="14"/>
      <c r="H3122" s="14"/>
      <c r="I3122" s="14"/>
      <c r="J3122" s="14"/>
      <c r="K3122" s="14"/>
      <c r="L3122" s="14"/>
      <c r="M3122" s="14"/>
      <c r="N3122" s="14"/>
      <c r="O3122" s="14"/>
      <c r="P3122" s="14"/>
      <c r="Q3122" s="14"/>
      <c r="R3122" s="14"/>
      <c r="S3122" s="14"/>
    </row>
    <row r="3123" spans="1:19">
      <c r="A3123" s="14"/>
      <c r="B3123" s="14"/>
      <c r="C3123" s="14"/>
      <c r="D3123" s="14"/>
      <c r="E3123" s="14"/>
      <c r="F3123" s="14"/>
      <c r="G3123" s="14"/>
      <c r="H3123" s="14"/>
      <c r="I3123" s="14"/>
      <c r="J3123" s="14"/>
      <c r="K3123" s="14"/>
      <c r="L3123" s="14"/>
      <c r="M3123" s="14"/>
      <c r="N3123" s="14"/>
      <c r="O3123" s="14"/>
      <c r="P3123" s="14"/>
      <c r="Q3123" s="14"/>
      <c r="R3123" s="14"/>
      <c r="S3123" s="14"/>
    </row>
    <row r="3124" spans="1:19">
      <c r="A3124" s="14"/>
      <c r="B3124" s="14"/>
      <c r="C3124" s="14"/>
      <c r="D3124" s="14"/>
      <c r="E3124" s="14"/>
      <c r="F3124" s="14"/>
      <c r="G3124" s="14"/>
      <c r="H3124" s="14"/>
      <c r="I3124" s="14"/>
      <c r="J3124" s="14"/>
      <c r="K3124" s="14"/>
      <c r="L3124" s="14"/>
      <c r="M3124" s="14"/>
      <c r="N3124" s="14"/>
      <c r="O3124" s="14"/>
      <c r="P3124" s="14"/>
      <c r="Q3124" s="14"/>
      <c r="R3124" s="14"/>
      <c r="S3124" s="14"/>
    </row>
    <row r="3125" spans="1:19">
      <c r="A3125" s="14"/>
      <c r="B3125" s="14"/>
      <c r="C3125" s="14"/>
      <c r="D3125" s="14"/>
      <c r="E3125" s="14"/>
      <c r="F3125" s="14"/>
      <c r="G3125" s="14"/>
      <c r="H3125" s="14"/>
      <c r="I3125" s="14"/>
      <c r="J3125" s="14"/>
      <c r="K3125" s="14"/>
      <c r="L3125" s="14"/>
      <c r="M3125" s="14"/>
      <c r="N3125" s="14"/>
      <c r="O3125" s="14"/>
      <c r="P3125" s="14"/>
      <c r="Q3125" s="14"/>
      <c r="R3125" s="14"/>
      <c r="S3125" s="14"/>
    </row>
    <row r="3126" spans="1:19">
      <c r="A3126" s="14"/>
      <c r="B3126" s="14"/>
      <c r="C3126" s="14"/>
      <c r="D3126" s="14"/>
      <c r="E3126" s="14"/>
      <c r="F3126" s="14"/>
      <c r="G3126" s="14"/>
      <c r="H3126" s="14"/>
      <c r="I3126" s="14"/>
      <c r="J3126" s="14"/>
      <c r="K3126" s="14"/>
      <c r="L3126" s="14"/>
      <c r="M3126" s="14"/>
      <c r="N3126" s="14"/>
      <c r="O3126" s="14"/>
      <c r="P3126" s="14"/>
      <c r="Q3126" s="14"/>
      <c r="R3126" s="14"/>
      <c r="S3126" s="14"/>
    </row>
    <row r="3127" spans="1:19">
      <c r="A3127" s="14"/>
      <c r="B3127" s="14"/>
      <c r="C3127" s="14"/>
      <c r="D3127" s="14"/>
      <c r="E3127" s="14"/>
      <c r="F3127" s="14"/>
      <c r="G3127" s="14"/>
      <c r="H3127" s="14"/>
      <c r="I3127" s="14"/>
      <c r="J3127" s="14"/>
      <c r="K3127" s="14"/>
      <c r="L3127" s="14"/>
      <c r="M3127" s="14"/>
      <c r="N3127" s="14"/>
      <c r="O3127" s="14"/>
      <c r="P3127" s="14"/>
      <c r="Q3127" s="14"/>
      <c r="R3127" s="14"/>
      <c r="S3127" s="14"/>
    </row>
    <row r="3128" spans="1:19">
      <c r="A3128" s="14"/>
      <c r="B3128" s="14"/>
      <c r="C3128" s="14"/>
      <c r="D3128" s="14"/>
      <c r="E3128" s="14"/>
      <c r="F3128" s="14"/>
      <c r="G3128" s="14"/>
      <c r="H3128" s="14"/>
      <c r="I3128" s="14"/>
      <c r="J3128" s="14"/>
      <c r="K3128" s="14"/>
      <c r="L3128" s="14"/>
      <c r="M3128" s="14"/>
      <c r="N3128" s="14"/>
      <c r="O3128" s="14"/>
      <c r="P3128" s="14"/>
      <c r="Q3128" s="14"/>
      <c r="R3128" s="14"/>
      <c r="S3128" s="14"/>
    </row>
    <row r="3129" spans="1:19">
      <c r="A3129" s="14"/>
      <c r="B3129" s="14"/>
      <c r="C3129" s="14"/>
      <c r="D3129" s="14"/>
      <c r="E3129" s="14"/>
      <c r="F3129" s="14"/>
      <c r="G3129" s="14"/>
      <c r="H3129" s="14"/>
      <c r="I3129" s="14"/>
      <c r="J3129" s="14"/>
      <c r="K3129" s="14"/>
      <c r="L3129" s="14"/>
      <c r="M3129" s="14"/>
      <c r="N3129" s="14"/>
      <c r="O3129" s="14"/>
      <c r="P3129" s="14"/>
      <c r="Q3129" s="14"/>
      <c r="R3129" s="14"/>
      <c r="S3129" s="14"/>
    </row>
    <row r="3130" spans="1:19">
      <c r="A3130" s="14"/>
      <c r="B3130" s="14"/>
      <c r="C3130" s="14"/>
      <c r="D3130" s="14"/>
      <c r="E3130" s="14"/>
      <c r="F3130" s="14"/>
      <c r="G3130" s="14"/>
      <c r="H3130" s="14"/>
      <c r="I3130" s="14"/>
      <c r="J3130" s="14"/>
      <c r="K3130" s="14"/>
      <c r="L3130" s="14"/>
      <c r="M3130" s="14"/>
      <c r="N3130" s="14"/>
      <c r="O3130" s="14"/>
      <c r="P3130" s="14"/>
      <c r="Q3130" s="14"/>
      <c r="R3130" s="14"/>
      <c r="S3130" s="14"/>
    </row>
    <row r="3131" spans="1:19">
      <c r="A3131" s="14"/>
      <c r="B3131" s="14"/>
      <c r="C3131" s="14"/>
      <c r="D3131" s="14"/>
      <c r="E3131" s="14"/>
      <c r="F3131" s="14"/>
      <c r="G3131" s="14"/>
      <c r="H3131" s="14"/>
      <c r="I3131" s="14"/>
      <c r="J3131" s="14"/>
      <c r="K3131" s="14"/>
      <c r="L3131" s="14"/>
      <c r="M3131" s="14"/>
      <c r="N3131" s="14"/>
      <c r="O3131" s="14"/>
      <c r="P3131" s="14"/>
      <c r="Q3131" s="14"/>
      <c r="R3131" s="14"/>
      <c r="S3131" s="14"/>
    </row>
    <row r="3132" spans="1:19">
      <c r="A3132" s="14"/>
      <c r="B3132" s="14"/>
      <c r="C3132" s="14"/>
      <c r="D3132" s="14"/>
      <c r="E3132" s="14"/>
      <c r="F3132" s="14"/>
      <c r="G3132" s="14"/>
      <c r="H3132" s="14"/>
      <c r="I3132" s="14"/>
      <c r="J3132" s="14"/>
      <c r="K3132" s="14"/>
      <c r="L3132" s="14"/>
      <c r="M3132" s="14"/>
      <c r="N3132" s="14"/>
      <c r="O3132" s="14"/>
      <c r="P3132" s="14"/>
      <c r="Q3132" s="14"/>
      <c r="R3132" s="14"/>
      <c r="S3132" s="14"/>
    </row>
    <row r="3133" spans="1:19">
      <c r="A3133" s="14"/>
      <c r="B3133" s="14"/>
      <c r="C3133" s="14"/>
      <c r="D3133" s="14"/>
      <c r="E3133" s="14"/>
      <c r="F3133" s="14"/>
      <c r="G3133" s="14"/>
      <c r="H3133" s="14"/>
      <c r="I3133" s="14"/>
      <c r="J3133" s="14"/>
      <c r="K3133" s="14"/>
      <c r="L3133" s="14"/>
      <c r="M3133" s="14"/>
      <c r="N3133" s="14"/>
      <c r="O3133" s="14"/>
      <c r="P3133" s="14"/>
      <c r="Q3133" s="14"/>
      <c r="R3133" s="14"/>
      <c r="S3133" s="14"/>
    </row>
    <row r="3134" spans="1:19">
      <c r="A3134" s="14"/>
      <c r="B3134" s="14"/>
      <c r="C3134" s="14"/>
      <c r="D3134" s="14"/>
      <c r="E3134" s="14"/>
      <c r="F3134" s="14"/>
      <c r="G3134" s="14"/>
      <c r="H3134" s="14"/>
      <c r="I3134" s="14"/>
      <c r="J3134" s="14"/>
      <c r="K3134" s="14"/>
      <c r="L3134" s="14"/>
      <c r="M3134" s="14"/>
      <c r="N3134" s="14"/>
      <c r="O3134" s="14"/>
      <c r="P3134" s="14"/>
      <c r="Q3134" s="14"/>
      <c r="R3134" s="14"/>
      <c r="S3134" s="14"/>
    </row>
    <row r="3135" spans="1:19">
      <c r="A3135" s="14"/>
      <c r="B3135" s="14"/>
      <c r="C3135" s="14"/>
      <c r="D3135" s="14"/>
      <c r="E3135" s="14"/>
      <c r="F3135" s="14"/>
      <c r="G3135" s="14"/>
      <c r="H3135" s="14"/>
      <c r="I3135" s="14"/>
      <c r="J3135" s="14"/>
      <c r="K3135" s="14"/>
      <c r="L3135" s="14"/>
      <c r="M3135" s="14"/>
      <c r="N3135" s="14"/>
      <c r="O3135" s="14"/>
      <c r="P3135" s="14"/>
      <c r="Q3135" s="14"/>
      <c r="R3135" s="14"/>
      <c r="S3135" s="14"/>
    </row>
    <row r="3136" spans="1:19">
      <c r="A3136" s="14"/>
      <c r="B3136" s="14"/>
      <c r="C3136" s="14"/>
      <c r="D3136" s="14"/>
      <c r="E3136" s="14"/>
      <c r="F3136" s="14"/>
      <c r="G3136" s="14"/>
      <c r="H3136" s="14"/>
      <c r="I3136" s="14"/>
      <c r="J3136" s="14"/>
      <c r="K3136" s="14"/>
      <c r="L3136" s="14"/>
      <c r="M3136" s="14"/>
      <c r="N3136" s="14"/>
      <c r="O3136" s="14"/>
      <c r="P3136" s="14"/>
      <c r="Q3136" s="14"/>
      <c r="R3136" s="14"/>
      <c r="S3136" s="14"/>
    </row>
    <row r="3137" spans="1:19">
      <c r="A3137" s="14"/>
      <c r="B3137" s="14"/>
      <c r="C3137" s="14"/>
      <c r="D3137" s="14"/>
      <c r="E3137" s="14"/>
      <c r="F3137" s="14"/>
      <c r="G3137" s="14"/>
      <c r="H3137" s="14"/>
      <c r="I3137" s="14"/>
      <c r="J3137" s="14"/>
      <c r="K3137" s="14"/>
      <c r="L3137" s="14"/>
      <c r="M3137" s="14"/>
      <c r="N3137" s="14"/>
      <c r="O3137" s="14"/>
      <c r="P3137" s="14"/>
      <c r="Q3137" s="14"/>
      <c r="R3137" s="14"/>
      <c r="S3137" s="14"/>
    </row>
    <row r="3138" spans="1:19">
      <c r="A3138" s="14"/>
      <c r="B3138" s="14"/>
      <c r="C3138" s="14"/>
      <c r="D3138" s="14"/>
      <c r="E3138" s="14"/>
      <c r="F3138" s="14"/>
      <c r="G3138" s="14"/>
      <c r="H3138" s="14"/>
      <c r="I3138" s="14"/>
      <c r="J3138" s="14"/>
      <c r="K3138" s="14"/>
      <c r="L3138" s="14"/>
      <c r="M3138" s="14"/>
      <c r="N3138" s="14"/>
      <c r="O3138" s="14"/>
      <c r="P3138" s="14"/>
      <c r="Q3138" s="14"/>
      <c r="R3138" s="14"/>
      <c r="S3138" s="14"/>
    </row>
    <row r="3139" spans="1:19">
      <c r="A3139" s="14"/>
      <c r="B3139" s="14"/>
      <c r="C3139" s="14"/>
      <c r="D3139" s="14"/>
      <c r="E3139" s="14"/>
      <c r="F3139" s="14"/>
      <c r="G3139" s="14"/>
      <c r="H3139" s="14"/>
      <c r="I3139" s="14"/>
      <c r="J3139" s="14"/>
      <c r="K3139" s="14"/>
      <c r="L3139" s="14"/>
      <c r="M3139" s="14"/>
      <c r="N3139" s="14"/>
      <c r="O3139" s="14"/>
      <c r="P3139" s="14"/>
      <c r="Q3139" s="14"/>
      <c r="R3139" s="14"/>
      <c r="S3139" s="14"/>
    </row>
    <row r="3140" spans="1:19">
      <c r="A3140" s="14"/>
      <c r="B3140" s="14"/>
      <c r="C3140" s="14"/>
      <c r="D3140" s="14"/>
      <c r="E3140" s="14"/>
      <c r="F3140" s="14"/>
      <c r="G3140" s="14"/>
      <c r="H3140" s="14"/>
      <c r="I3140" s="14"/>
      <c r="J3140" s="14"/>
      <c r="K3140" s="14"/>
      <c r="L3140" s="14"/>
      <c r="M3140" s="14"/>
      <c r="N3140" s="14"/>
      <c r="O3140" s="14"/>
      <c r="P3140" s="14"/>
      <c r="Q3140" s="14"/>
      <c r="R3140" s="14"/>
      <c r="S3140" s="14"/>
    </row>
    <row r="3141" spans="1:19">
      <c r="A3141" s="14"/>
      <c r="B3141" s="14"/>
      <c r="C3141" s="14"/>
      <c r="D3141" s="14"/>
      <c r="E3141" s="14"/>
      <c r="F3141" s="14"/>
      <c r="G3141" s="14"/>
      <c r="H3141" s="14"/>
      <c r="I3141" s="14"/>
      <c r="J3141" s="14"/>
      <c r="K3141" s="14"/>
      <c r="L3141" s="14"/>
      <c r="M3141" s="14"/>
      <c r="N3141" s="14"/>
      <c r="O3141" s="14"/>
      <c r="P3141" s="14"/>
      <c r="Q3141" s="14"/>
      <c r="R3141" s="14"/>
      <c r="S3141" s="14"/>
    </row>
    <row r="3142" spans="1:19">
      <c r="A3142" s="14"/>
      <c r="B3142" s="14"/>
      <c r="C3142" s="14"/>
      <c r="D3142" s="14"/>
      <c r="E3142" s="14"/>
      <c r="F3142" s="14"/>
      <c r="G3142" s="14"/>
      <c r="H3142" s="14"/>
      <c r="I3142" s="14"/>
      <c r="J3142" s="14"/>
      <c r="K3142" s="14"/>
      <c r="L3142" s="14"/>
      <c r="M3142" s="14"/>
      <c r="N3142" s="14"/>
      <c r="O3142" s="14"/>
      <c r="P3142" s="14"/>
      <c r="Q3142" s="14"/>
      <c r="R3142" s="14"/>
      <c r="S3142" s="14"/>
    </row>
    <row r="3143" spans="1:19">
      <c r="A3143" s="14"/>
      <c r="B3143" s="14"/>
      <c r="C3143" s="14"/>
      <c r="D3143" s="14"/>
      <c r="E3143" s="14"/>
      <c r="F3143" s="14"/>
      <c r="G3143" s="14"/>
      <c r="H3143" s="14"/>
      <c r="I3143" s="14"/>
      <c r="J3143" s="14"/>
      <c r="K3143" s="14"/>
      <c r="L3143" s="14"/>
      <c r="M3143" s="14"/>
      <c r="N3143" s="14"/>
      <c r="O3143" s="14"/>
      <c r="P3143" s="14"/>
      <c r="Q3143" s="14"/>
      <c r="R3143" s="14"/>
      <c r="S3143" s="14"/>
    </row>
    <row r="3144" spans="1:19">
      <c r="A3144" s="14"/>
      <c r="B3144" s="14"/>
      <c r="C3144" s="14"/>
      <c r="D3144" s="14"/>
      <c r="E3144" s="14"/>
      <c r="F3144" s="14"/>
      <c r="G3144" s="14"/>
      <c r="H3144" s="14"/>
      <c r="I3144" s="14"/>
      <c r="J3144" s="14"/>
      <c r="K3144" s="14"/>
      <c r="L3144" s="14"/>
      <c r="M3144" s="14"/>
      <c r="N3144" s="14"/>
      <c r="O3144" s="14"/>
      <c r="P3144" s="14"/>
      <c r="Q3144" s="14"/>
      <c r="R3144" s="14"/>
      <c r="S3144" s="14"/>
    </row>
    <row r="3145" spans="1:19">
      <c r="A3145" s="14"/>
      <c r="B3145" s="14"/>
      <c r="C3145" s="14"/>
      <c r="D3145" s="14"/>
      <c r="E3145" s="14"/>
      <c r="F3145" s="14"/>
      <c r="G3145" s="14"/>
      <c r="H3145" s="14"/>
      <c r="I3145" s="14"/>
      <c r="J3145" s="14"/>
      <c r="K3145" s="14"/>
      <c r="L3145" s="14"/>
      <c r="M3145" s="14"/>
      <c r="N3145" s="14"/>
      <c r="O3145" s="14"/>
      <c r="P3145" s="14"/>
      <c r="Q3145" s="14"/>
      <c r="R3145" s="14"/>
      <c r="S3145" s="14"/>
    </row>
    <row r="3146" spans="1:19">
      <c r="A3146" s="14"/>
      <c r="B3146" s="14"/>
      <c r="C3146" s="14"/>
      <c r="D3146" s="14"/>
      <c r="E3146" s="14"/>
      <c r="F3146" s="14"/>
      <c r="G3146" s="14"/>
      <c r="H3146" s="14"/>
      <c r="I3146" s="14"/>
      <c r="J3146" s="14"/>
      <c r="K3146" s="14"/>
      <c r="L3146" s="14"/>
      <c r="M3146" s="14"/>
      <c r="N3146" s="14"/>
      <c r="O3146" s="14"/>
      <c r="P3146" s="14"/>
      <c r="Q3146" s="14"/>
      <c r="R3146" s="14"/>
      <c r="S3146" s="14"/>
    </row>
    <row r="3147" spans="1:19">
      <c r="A3147" s="14"/>
      <c r="B3147" s="14"/>
      <c r="C3147" s="14"/>
      <c r="D3147" s="14"/>
      <c r="E3147" s="14"/>
      <c r="F3147" s="14"/>
      <c r="G3147" s="14"/>
      <c r="H3147" s="14"/>
      <c r="I3147" s="14"/>
      <c r="J3147" s="14"/>
      <c r="K3147" s="14"/>
      <c r="L3147" s="14"/>
      <c r="M3147" s="14"/>
      <c r="N3147" s="14"/>
      <c r="O3147" s="14"/>
      <c r="P3147" s="14"/>
      <c r="Q3147" s="14"/>
      <c r="R3147" s="14"/>
      <c r="S3147" s="14"/>
    </row>
    <row r="3148" spans="1:19">
      <c r="A3148" s="14"/>
      <c r="B3148" s="14"/>
      <c r="C3148" s="14"/>
      <c r="D3148" s="14"/>
      <c r="E3148" s="14"/>
      <c r="F3148" s="14"/>
      <c r="G3148" s="14"/>
      <c r="H3148" s="14"/>
      <c r="I3148" s="14"/>
      <c r="J3148" s="14"/>
      <c r="K3148" s="14"/>
      <c r="L3148" s="14"/>
      <c r="M3148" s="14"/>
      <c r="N3148" s="14"/>
      <c r="O3148" s="14"/>
      <c r="P3148" s="14"/>
      <c r="Q3148" s="14"/>
      <c r="R3148" s="14"/>
      <c r="S3148" s="14"/>
    </row>
    <row r="3149" spans="1:19">
      <c r="A3149" s="14"/>
      <c r="B3149" s="14"/>
      <c r="C3149" s="14"/>
      <c r="D3149" s="14"/>
      <c r="E3149" s="14"/>
      <c r="F3149" s="14"/>
      <c r="G3149" s="14"/>
      <c r="H3149" s="14"/>
      <c r="I3149" s="14"/>
      <c r="J3149" s="14"/>
      <c r="K3149" s="14"/>
      <c r="L3149" s="14"/>
      <c r="M3149" s="14"/>
      <c r="N3149" s="14"/>
      <c r="O3149" s="14"/>
      <c r="P3149" s="14"/>
      <c r="Q3149" s="14"/>
      <c r="R3149" s="14"/>
      <c r="S3149" s="14"/>
    </row>
    <row r="3150" spans="1:19">
      <c r="A3150" s="14"/>
      <c r="B3150" s="14"/>
      <c r="C3150" s="14"/>
      <c r="D3150" s="14"/>
      <c r="E3150" s="14"/>
      <c r="F3150" s="14"/>
      <c r="G3150" s="14"/>
      <c r="H3150" s="14"/>
      <c r="I3150" s="14"/>
      <c r="J3150" s="14"/>
      <c r="K3150" s="14"/>
      <c r="L3150" s="14"/>
      <c r="M3150" s="14"/>
      <c r="N3150" s="14"/>
      <c r="O3150" s="14"/>
      <c r="P3150" s="14"/>
      <c r="Q3150" s="14"/>
      <c r="R3150" s="14"/>
      <c r="S3150" s="14"/>
    </row>
    <row r="3151" spans="1:19">
      <c r="A3151" s="14"/>
      <c r="B3151" s="14"/>
      <c r="C3151" s="14"/>
      <c r="D3151" s="14"/>
      <c r="E3151" s="14"/>
      <c r="F3151" s="14"/>
      <c r="G3151" s="14"/>
      <c r="H3151" s="14"/>
      <c r="I3151" s="14"/>
      <c r="J3151" s="14"/>
      <c r="K3151" s="14"/>
      <c r="L3151" s="14"/>
      <c r="M3151" s="14"/>
      <c r="N3151" s="14"/>
      <c r="O3151" s="14"/>
      <c r="P3151" s="14"/>
      <c r="Q3151" s="14"/>
      <c r="R3151" s="14"/>
      <c r="S3151" s="14"/>
    </row>
    <row r="3152" spans="1:19">
      <c r="A3152" s="14"/>
      <c r="B3152" s="14"/>
      <c r="C3152" s="14"/>
      <c r="D3152" s="14"/>
      <c r="E3152" s="14"/>
      <c r="F3152" s="14"/>
      <c r="G3152" s="14"/>
      <c r="H3152" s="14"/>
      <c r="I3152" s="14"/>
      <c r="J3152" s="14"/>
      <c r="K3152" s="14"/>
      <c r="L3152" s="14"/>
      <c r="M3152" s="14"/>
      <c r="N3152" s="14"/>
      <c r="O3152" s="14"/>
      <c r="P3152" s="14"/>
      <c r="Q3152" s="14"/>
      <c r="R3152" s="14"/>
      <c r="S3152" s="14"/>
    </row>
    <row r="3153" spans="1:19">
      <c r="A3153" s="14"/>
      <c r="B3153" s="14"/>
      <c r="C3153" s="14"/>
      <c r="D3153" s="14"/>
      <c r="E3153" s="14"/>
      <c r="F3153" s="14"/>
      <c r="G3153" s="14"/>
      <c r="H3153" s="14"/>
      <c r="I3153" s="14"/>
      <c r="J3153" s="14"/>
      <c r="K3153" s="14"/>
      <c r="L3153" s="14"/>
      <c r="M3153" s="14"/>
      <c r="N3153" s="14"/>
      <c r="O3153" s="14"/>
      <c r="P3153" s="14"/>
      <c r="Q3153" s="14"/>
      <c r="R3153" s="14"/>
      <c r="S3153" s="14"/>
    </row>
    <row r="3154" spans="1:19">
      <c r="A3154" s="14"/>
      <c r="B3154" s="14"/>
      <c r="C3154" s="14"/>
      <c r="D3154" s="14"/>
      <c r="E3154" s="14"/>
      <c r="F3154" s="14"/>
      <c r="G3154" s="14"/>
      <c r="H3154" s="14"/>
      <c r="I3154" s="14"/>
      <c r="J3154" s="14"/>
      <c r="K3154" s="14"/>
      <c r="L3154" s="14"/>
      <c r="M3154" s="14"/>
      <c r="N3154" s="14"/>
      <c r="O3154" s="14"/>
      <c r="P3154" s="14"/>
      <c r="Q3154" s="14"/>
      <c r="R3154" s="14"/>
      <c r="S3154" s="14"/>
    </row>
    <row r="3155" spans="1:19">
      <c r="A3155" s="14"/>
      <c r="B3155" s="14"/>
      <c r="C3155" s="14"/>
      <c r="D3155" s="14"/>
      <c r="E3155" s="14"/>
      <c r="F3155" s="14"/>
      <c r="G3155" s="14"/>
      <c r="H3155" s="14"/>
      <c r="I3155" s="14"/>
      <c r="J3155" s="14"/>
      <c r="K3155" s="14"/>
      <c r="L3155" s="14"/>
      <c r="M3155" s="14"/>
      <c r="N3155" s="14"/>
      <c r="O3155" s="14"/>
      <c r="P3155" s="14"/>
      <c r="Q3155" s="14"/>
      <c r="R3155" s="14"/>
      <c r="S3155" s="14"/>
    </row>
    <row r="3156" spans="1:19">
      <c r="A3156" s="14"/>
      <c r="B3156" s="14"/>
      <c r="C3156" s="14"/>
      <c r="D3156" s="14"/>
      <c r="E3156" s="14"/>
      <c r="F3156" s="14"/>
      <c r="G3156" s="14"/>
      <c r="H3156" s="14"/>
      <c r="I3156" s="14"/>
      <c r="J3156" s="14"/>
      <c r="K3156" s="14"/>
      <c r="L3156" s="14"/>
      <c r="M3156" s="14"/>
      <c r="N3156" s="14"/>
      <c r="O3156" s="14"/>
      <c r="P3156" s="14"/>
      <c r="Q3156" s="14"/>
      <c r="R3156" s="14"/>
      <c r="S3156" s="14"/>
    </row>
    <row r="3157" spans="1:19">
      <c r="A3157" s="14"/>
      <c r="B3157" s="14"/>
      <c r="C3157" s="14"/>
      <c r="D3157" s="14"/>
      <c r="E3157" s="14"/>
      <c r="F3157" s="14"/>
      <c r="G3157" s="14"/>
      <c r="H3157" s="14"/>
      <c r="I3157" s="14"/>
      <c r="J3157" s="14"/>
      <c r="K3157" s="14"/>
      <c r="L3157" s="14"/>
      <c r="M3157" s="14"/>
      <c r="N3157" s="14"/>
      <c r="O3157" s="14"/>
      <c r="P3157" s="14"/>
      <c r="Q3157" s="14"/>
      <c r="R3157" s="14"/>
      <c r="S3157" s="14"/>
    </row>
    <row r="3158" spans="1:19">
      <c r="A3158" s="14"/>
      <c r="B3158" s="14"/>
      <c r="C3158" s="14"/>
      <c r="D3158" s="14"/>
      <c r="E3158" s="14"/>
      <c r="F3158" s="14"/>
      <c r="G3158" s="14"/>
      <c r="H3158" s="14"/>
      <c r="I3158" s="14"/>
      <c r="J3158" s="14"/>
      <c r="K3158" s="14"/>
      <c r="L3158" s="14"/>
      <c r="M3158" s="14"/>
      <c r="N3158" s="14"/>
      <c r="O3158" s="14"/>
      <c r="P3158" s="14"/>
      <c r="Q3158" s="14"/>
      <c r="R3158" s="14"/>
      <c r="S3158" s="14"/>
    </row>
    <row r="3159" spans="1:19">
      <c r="A3159" s="14"/>
      <c r="B3159" s="14"/>
      <c r="C3159" s="14"/>
      <c r="D3159" s="14"/>
      <c r="E3159" s="14"/>
      <c r="F3159" s="14"/>
      <c r="G3159" s="14"/>
      <c r="H3159" s="14"/>
      <c r="I3159" s="14"/>
      <c r="J3159" s="14"/>
      <c r="K3159" s="14"/>
      <c r="L3159" s="14"/>
      <c r="M3159" s="14"/>
      <c r="N3159" s="14"/>
      <c r="O3159" s="14"/>
      <c r="P3159" s="14"/>
      <c r="Q3159" s="14"/>
      <c r="R3159" s="14"/>
      <c r="S3159" s="14"/>
    </row>
    <row r="3160" spans="1:19">
      <c r="A3160" s="14"/>
      <c r="B3160" s="14"/>
      <c r="C3160" s="14"/>
      <c r="D3160" s="14"/>
      <c r="E3160" s="14"/>
      <c r="F3160" s="14"/>
      <c r="G3160" s="14"/>
      <c r="H3160" s="14"/>
      <c r="I3160" s="14"/>
      <c r="J3160" s="14"/>
      <c r="K3160" s="14"/>
      <c r="L3160" s="14"/>
      <c r="M3160" s="14"/>
      <c r="N3160" s="14"/>
      <c r="O3160" s="14"/>
      <c r="P3160" s="14"/>
      <c r="Q3160" s="14"/>
      <c r="R3160" s="14"/>
      <c r="S3160" s="14"/>
    </row>
    <row r="3161" spans="1:19">
      <c r="A3161" s="14"/>
      <c r="B3161" s="14"/>
      <c r="C3161" s="14"/>
      <c r="D3161" s="14"/>
      <c r="E3161" s="14"/>
      <c r="F3161" s="14"/>
      <c r="G3161" s="14"/>
      <c r="H3161" s="14"/>
      <c r="I3161" s="14"/>
      <c r="J3161" s="14"/>
      <c r="K3161" s="14"/>
      <c r="L3161" s="14"/>
      <c r="M3161" s="14"/>
      <c r="N3161" s="14"/>
      <c r="O3161" s="14"/>
      <c r="P3161" s="14"/>
      <c r="Q3161" s="14"/>
      <c r="R3161" s="14"/>
      <c r="S3161" s="14"/>
    </row>
    <row r="3162" spans="1:19">
      <c r="A3162" s="14"/>
      <c r="B3162" s="14"/>
      <c r="C3162" s="14"/>
      <c r="D3162" s="14"/>
      <c r="E3162" s="14"/>
      <c r="F3162" s="14"/>
      <c r="G3162" s="14"/>
      <c r="H3162" s="14"/>
      <c r="I3162" s="14"/>
      <c r="J3162" s="14"/>
      <c r="K3162" s="14"/>
      <c r="L3162" s="14"/>
      <c r="M3162" s="14"/>
      <c r="N3162" s="14"/>
      <c r="O3162" s="14"/>
      <c r="P3162" s="14"/>
      <c r="Q3162" s="14"/>
      <c r="R3162" s="14"/>
      <c r="S3162" s="14"/>
    </row>
    <row r="3163" spans="1:19">
      <c r="A3163" s="14"/>
      <c r="B3163" s="14"/>
      <c r="C3163" s="14"/>
      <c r="D3163" s="14"/>
      <c r="E3163" s="14"/>
      <c r="F3163" s="14"/>
      <c r="G3163" s="14"/>
      <c r="H3163" s="14"/>
      <c r="I3163" s="14"/>
      <c r="J3163" s="14"/>
      <c r="K3163" s="14"/>
      <c r="L3163" s="14"/>
      <c r="M3163" s="14"/>
      <c r="N3163" s="14"/>
      <c r="O3163" s="14"/>
      <c r="P3163" s="14"/>
      <c r="Q3163" s="14"/>
      <c r="R3163" s="14"/>
      <c r="S3163" s="14"/>
    </row>
    <row r="3164" spans="1:19">
      <c r="A3164" s="14"/>
      <c r="B3164" s="14"/>
      <c r="C3164" s="14"/>
      <c r="D3164" s="14"/>
      <c r="E3164" s="14"/>
      <c r="F3164" s="14"/>
      <c r="G3164" s="14"/>
      <c r="H3164" s="14"/>
      <c r="I3164" s="14"/>
      <c r="J3164" s="14"/>
      <c r="K3164" s="14"/>
      <c r="L3164" s="14"/>
      <c r="M3164" s="14"/>
      <c r="N3164" s="14"/>
      <c r="O3164" s="14"/>
      <c r="P3164" s="14"/>
      <c r="Q3164" s="14"/>
      <c r="R3164" s="14"/>
      <c r="S3164" s="14"/>
    </row>
    <row r="3165" spans="1:19">
      <c r="A3165" s="14"/>
      <c r="B3165" s="14"/>
      <c r="C3165" s="14"/>
      <c r="D3165" s="14"/>
      <c r="E3165" s="14"/>
      <c r="F3165" s="14"/>
      <c r="G3165" s="14"/>
      <c r="H3165" s="14"/>
      <c r="I3165" s="14"/>
      <c r="J3165" s="14"/>
      <c r="K3165" s="14"/>
      <c r="L3165" s="14"/>
      <c r="M3165" s="14"/>
      <c r="N3165" s="14"/>
      <c r="O3165" s="14"/>
      <c r="P3165" s="14"/>
      <c r="Q3165" s="14"/>
      <c r="R3165" s="14"/>
      <c r="S3165" s="14"/>
    </row>
    <row r="3166" spans="1:19">
      <c r="A3166" s="14"/>
      <c r="B3166" s="14"/>
      <c r="C3166" s="14"/>
      <c r="D3166" s="14"/>
      <c r="E3166" s="14"/>
      <c r="F3166" s="14"/>
      <c r="G3166" s="14"/>
      <c r="H3166" s="14"/>
      <c r="I3166" s="14"/>
      <c r="J3166" s="14"/>
      <c r="K3166" s="14"/>
      <c r="L3166" s="14"/>
      <c r="M3166" s="14"/>
      <c r="N3166" s="14"/>
      <c r="O3166" s="14"/>
      <c r="P3166" s="14"/>
      <c r="Q3166" s="14"/>
      <c r="R3166" s="14"/>
      <c r="S3166" s="14"/>
    </row>
    <row r="3167" spans="1:19">
      <c r="A3167" s="14"/>
      <c r="B3167" s="14"/>
      <c r="C3167" s="14"/>
      <c r="D3167" s="14"/>
      <c r="E3167" s="14"/>
      <c r="F3167" s="14"/>
      <c r="G3167" s="14"/>
      <c r="H3167" s="14"/>
      <c r="I3167" s="14"/>
      <c r="J3167" s="14"/>
      <c r="K3167" s="14"/>
      <c r="L3167" s="14"/>
      <c r="M3167" s="14"/>
      <c r="N3167" s="14"/>
      <c r="O3167" s="14"/>
      <c r="P3167" s="14"/>
      <c r="Q3167" s="14"/>
      <c r="R3167" s="14"/>
      <c r="S3167" s="14"/>
    </row>
    <row r="3168" spans="1:19">
      <c r="A3168" s="14"/>
      <c r="B3168" s="14"/>
      <c r="C3168" s="14"/>
      <c r="D3168" s="14"/>
      <c r="E3168" s="14"/>
      <c r="F3168" s="14"/>
      <c r="G3168" s="14"/>
      <c r="H3168" s="14"/>
      <c r="I3168" s="14"/>
      <c r="J3168" s="14"/>
      <c r="K3168" s="14"/>
      <c r="L3168" s="14"/>
      <c r="M3168" s="14"/>
      <c r="N3168" s="14"/>
      <c r="O3168" s="14"/>
      <c r="P3168" s="14"/>
      <c r="Q3168" s="14"/>
      <c r="R3168" s="14"/>
      <c r="S3168" s="14"/>
    </row>
    <row r="3169" spans="1:19">
      <c r="A3169" s="14"/>
      <c r="B3169" s="14"/>
      <c r="C3169" s="14"/>
      <c r="D3169" s="14"/>
      <c r="E3169" s="14"/>
      <c r="F3169" s="14"/>
      <c r="G3169" s="14"/>
      <c r="H3169" s="14"/>
      <c r="I3169" s="14"/>
      <c r="J3169" s="14"/>
      <c r="K3169" s="14"/>
      <c r="L3169" s="14"/>
      <c r="M3169" s="14"/>
      <c r="N3169" s="14"/>
      <c r="O3169" s="14"/>
      <c r="P3169" s="14"/>
      <c r="Q3169" s="14"/>
      <c r="R3169" s="14"/>
      <c r="S3169" s="14"/>
    </row>
    <row r="3170" spans="1:19">
      <c r="A3170" s="14"/>
      <c r="B3170" s="14"/>
      <c r="C3170" s="14"/>
      <c r="D3170" s="14"/>
      <c r="E3170" s="14"/>
      <c r="F3170" s="14"/>
      <c r="G3170" s="14"/>
      <c r="H3170" s="14"/>
      <c r="I3170" s="14"/>
      <c r="J3170" s="14"/>
      <c r="K3170" s="14"/>
      <c r="L3170" s="14"/>
      <c r="M3170" s="14"/>
      <c r="N3170" s="14"/>
      <c r="O3170" s="14"/>
      <c r="P3170" s="14"/>
      <c r="Q3170" s="14"/>
      <c r="R3170" s="14"/>
      <c r="S3170" s="14"/>
    </row>
    <row r="3171" spans="1:19">
      <c r="A3171" s="14"/>
      <c r="B3171" s="14"/>
      <c r="C3171" s="14"/>
      <c r="D3171" s="14"/>
      <c r="E3171" s="14"/>
      <c r="F3171" s="14"/>
      <c r="G3171" s="14"/>
      <c r="H3171" s="14"/>
      <c r="I3171" s="14"/>
      <c r="J3171" s="14"/>
      <c r="K3171" s="14"/>
      <c r="L3171" s="14"/>
      <c r="M3171" s="14"/>
      <c r="N3171" s="14"/>
      <c r="O3171" s="14"/>
      <c r="P3171" s="14"/>
      <c r="Q3171" s="14"/>
      <c r="R3171" s="14"/>
      <c r="S3171" s="14"/>
    </row>
    <row r="3172" spans="1:19">
      <c r="A3172" s="14"/>
      <c r="B3172" s="14"/>
      <c r="C3172" s="14"/>
      <c r="D3172" s="14"/>
      <c r="E3172" s="14"/>
      <c r="F3172" s="14"/>
      <c r="G3172" s="14"/>
      <c r="H3172" s="14"/>
      <c r="I3172" s="14"/>
      <c r="J3172" s="14"/>
      <c r="K3172" s="14"/>
      <c r="L3172" s="14"/>
      <c r="M3172" s="14"/>
      <c r="N3172" s="14"/>
      <c r="O3172" s="14"/>
      <c r="P3172" s="14"/>
      <c r="Q3172" s="14"/>
      <c r="R3172" s="14"/>
      <c r="S3172" s="14"/>
    </row>
    <row r="3173" spans="1:19">
      <c r="A3173" s="14"/>
      <c r="B3173" s="14"/>
      <c r="C3173" s="14"/>
      <c r="D3173" s="14"/>
      <c r="E3173" s="14"/>
      <c r="F3173" s="14"/>
      <c r="G3173" s="14"/>
      <c r="H3173" s="14"/>
      <c r="I3173" s="14"/>
      <c r="J3173" s="14"/>
      <c r="K3173" s="14"/>
      <c r="L3173" s="14"/>
      <c r="M3173" s="14"/>
      <c r="N3173" s="14"/>
      <c r="O3173" s="14"/>
      <c r="P3173" s="14"/>
      <c r="Q3173" s="14"/>
      <c r="R3173" s="14"/>
      <c r="S3173" s="14"/>
    </row>
    <row r="3174" spans="1:19">
      <c r="A3174" s="14"/>
      <c r="B3174" s="14"/>
      <c r="C3174" s="14"/>
      <c r="D3174" s="14"/>
      <c r="E3174" s="14"/>
      <c r="F3174" s="14"/>
      <c r="G3174" s="14"/>
      <c r="H3174" s="14"/>
      <c r="I3174" s="14"/>
      <c r="J3174" s="14"/>
      <c r="K3174" s="14"/>
      <c r="L3174" s="14"/>
      <c r="M3174" s="14"/>
      <c r="N3174" s="14"/>
      <c r="O3174" s="14"/>
      <c r="P3174" s="14"/>
      <c r="Q3174" s="14"/>
      <c r="R3174" s="14"/>
      <c r="S3174" s="14"/>
    </row>
    <row r="3175" spans="1:19">
      <c r="A3175" s="14"/>
      <c r="B3175" s="14"/>
      <c r="C3175" s="14"/>
      <c r="D3175" s="14"/>
      <c r="E3175" s="14"/>
      <c r="F3175" s="14"/>
      <c r="G3175" s="14"/>
      <c r="H3175" s="14"/>
      <c r="I3175" s="14"/>
      <c r="J3175" s="14"/>
      <c r="K3175" s="14"/>
      <c r="L3175" s="14"/>
      <c r="M3175" s="14"/>
      <c r="N3175" s="14"/>
      <c r="O3175" s="14"/>
      <c r="P3175" s="14"/>
      <c r="Q3175" s="14"/>
      <c r="R3175" s="14"/>
      <c r="S3175" s="14"/>
    </row>
    <row r="3176" spans="1:19">
      <c r="A3176" s="14"/>
      <c r="B3176" s="14"/>
      <c r="C3176" s="14"/>
      <c r="D3176" s="14"/>
      <c r="E3176" s="14"/>
      <c r="F3176" s="14"/>
      <c r="G3176" s="14"/>
      <c r="H3176" s="14"/>
      <c r="I3176" s="14"/>
      <c r="J3176" s="14"/>
      <c r="K3176" s="14"/>
      <c r="L3176" s="14"/>
      <c r="M3176" s="14"/>
      <c r="N3176" s="14"/>
      <c r="O3176" s="14"/>
      <c r="P3176" s="14"/>
      <c r="Q3176" s="14"/>
      <c r="R3176" s="14"/>
      <c r="S3176" s="14"/>
    </row>
    <row r="3177" spans="1:19">
      <c r="A3177" s="14"/>
      <c r="B3177" s="14"/>
      <c r="C3177" s="14"/>
      <c r="D3177" s="14"/>
      <c r="E3177" s="14"/>
      <c r="F3177" s="14"/>
      <c r="G3177" s="14"/>
      <c r="H3177" s="14"/>
      <c r="I3177" s="14"/>
      <c r="J3177" s="14"/>
      <c r="K3177" s="14"/>
      <c r="L3177" s="14"/>
      <c r="M3177" s="14"/>
      <c r="N3177" s="14"/>
      <c r="O3177" s="14"/>
      <c r="P3177" s="14"/>
      <c r="Q3177" s="14"/>
      <c r="R3177" s="14"/>
      <c r="S3177" s="14"/>
    </row>
    <row r="3178" spans="1:19">
      <c r="A3178" s="14"/>
      <c r="B3178" s="14"/>
      <c r="C3178" s="14"/>
      <c r="D3178" s="14"/>
      <c r="E3178" s="14"/>
      <c r="F3178" s="14"/>
      <c r="G3178" s="14"/>
      <c r="H3178" s="14"/>
      <c r="I3178" s="14"/>
      <c r="J3178" s="14"/>
      <c r="K3178" s="14"/>
      <c r="L3178" s="14"/>
      <c r="M3178" s="14"/>
      <c r="N3178" s="14"/>
      <c r="O3178" s="14"/>
      <c r="P3178" s="14"/>
      <c r="Q3178" s="14"/>
      <c r="R3178" s="14"/>
      <c r="S3178" s="14"/>
    </row>
    <row r="3179" spans="1:19">
      <c r="A3179" s="14"/>
      <c r="B3179" s="14"/>
      <c r="C3179" s="14"/>
      <c r="D3179" s="14"/>
      <c r="E3179" s="14"/>
      <c r="F3179" s="14"/>
      <c r="G3179" s="14"/>
      <c r="H3179" s="14"/>
      <c r="I3179" s="14"/>
      <c r="J3179" s="14"/>
      <c r="K3179" s="14"/>
      <c r="L3179" s="14"/>
      <c r="M3179" s="14"/>
      <c r="N3179" s="14"/>
      <c r="O3179" s="14"/>
      <c r="P3179" s="14"/>
      <c r="Q3179" s="14"/>
      <c r="R3179" s="14"/>
      <c r="S3179" s="14"/>
    </row>
    <row r="3180" spans="1:19">
      <c r="A3180" s="14"/>
      <c r="B3180" s="14"/>
      <c r="C3180" s="14"/>
      <c r="D3180" s="14"/>
      <c r="E3180" s="14"/>
      <c r="F3180" s="14"/>
      <c r="G3180" s="14"/>
      <c r="H3180" s="14"/>
      <c r="I3180" s="14"/>
      <c r="J3180" s="14"/>
      <c r="K3180" s="14"/>
      <c r="L3180" s="14"/>
      <c r="M3180" s="14"/>
      <c r="N3180" s="14"/>
      <c r="O3180" s="14"/>
      <c r="P3180" s="14"/>
      <c r="Q3180" s="14"/>
      <c r="R3180" s="14"/>
      <c r="S3180" s="14"/>
    </row>
    <row r="3181" spans="1:19">
      <c r="A3181" s="14"/>
      <c r="B3181" s="14"/>
      <c r="C3181" s="14"/>
      <c r="D3181" s="14"/>
      <c r="E3181" s="14"/>
      <c r="F3181" s="14"/>
      <c r="G3181" s="14"/>
      <c r="H3181" s="14"/>
      <c r="I3181" s="14"/>
      <c r="J3181" s="14"/>
      <c r="K3181" s="14"/>
      <c r="L3181" s="14"/>
      <c r="M3181" s="14"/>
      <c r="N3181" s="14"/>
      <c r="O3181" s="14"/>
      <c r="P3181" s="14"/>
      <c r="Q3181" s="14"/>
      <c r="R3181" s="14"/>
      <c r="S3181" s="14"/>
    </row>
    <row r="3182" spans="1:19">
      <c r="A3182" s="14"/>
      <c r="B3182" s="14"/>
      <c r="C3182" s="14"/>
      <c r="D3182" s="14"/>
      <c r="E3182" s="14"/>
      <c r="F3182" s="14"/>
      <c r="G3182" s="14"/>
      <c r="H3182" s="14"/>
      <c r="I3182" s="14"/>
      <c r="J3182" s="14"/>
      <c r="K3182" s="14"/>
      <c r="L3182" s="14"/>
      <c r="M3182" s="14"/>
      <c r="N3182" s="14"/>
      <c r="O3182" s="14"/>
      <c r="P3182" s="14"/>
      <c r="Q3182" s="14"/>
      <c r="R3182" s="14"/>
      <c r="S3182" s="14"/>
    </row>
    <row r="3183" spans="1:19">
      <c r="A3183" s="14"/>
      <c r="B3183" s="14"/>
      <c r="C3183" s="14"/>
      <c r="D3183" s="14"/>
      <c r="E3183" s="14"/>
      <c r="F3183" s="14"/>
      <c r="G3183" s="14"/>
      <c r="H3183" s="14"/>
      <c r="I3183" s="14"/>
      <c r="J3183" s="14"/>
      <c r="K3183" s="14"/>
      <c r="L3183" s="14"/>
      <c r="M3183" s="14"/>
      <c r="N3183" s="14"/>
      <c r="O3183" s="14"/>
      <c r="P3183" s="14"/>
      <c r="Q3183" s="14"/>
      <c r="R3183" s="14"/>
      <c r="S3183" s="14"/>
    </row>
    <row r="3184" spans="1:19">
      <c r="A3184" s="14"/>
      <c r="B3184" s="14"/>
      <c r="C3184" s="14"/>
      <c r="D3184" s="14"/>
      <c r="E3184" s="14"/>
      <c r="F3184" s="14"/>
      <c r="G3184" s="14"/>
      <c r="H3184" s="14"/>
      <c r="I3184" s="14"/>
      <c r="J3184" s="14"/>
      <c r="K3184" s="14"/>
      <c r="L3184" s="14"/>
      <c r="M3184" s="14"/>
      <c r="N3184" s="14"/>
      <c r="O3184" s="14"/>
      <c r="P3184" s="14"/>
      <c r="Q3184" s="14"/>
      <c r="R3184" s="14"/>
      <c r="S3184" s="14"/>
    </row>
    <row r="3185" spans="1:19">
      <c r="A3185" s="14"/>
      <c r="B3185" s="14"/>
      <c r="C3185" s="14"/>
      <c r="D3185" s="14"/>
      <c r="E3185" s="14"/>
      <c r="F3185" s="14"/>
      <c r="G3185" s="14"/>
      <c r="H3185" s="14"/>
      <c r="I3185" s="14"/>
      <c r="J3185" s="14"/>
      <c r="K3185" s="14"/>
      <c r="L3185" s="14"/>
      <c r="M3185" s="14"/>
      <c r="N3185" s="14"/>
      <c r="O3185" s="14"/>
      <c r="P3185" s="14"/>
      <c r="Q3185" s="14"/>
      <c r="R3185" s="14"/>
      <c r="S3185" s="14"/>
    </row>
    <row r="3186" spans="1:19">
      <c r="A3186" s="14"/>
      <c r="B3186" s="14"/>
      <c r="C3186" s="14"/>
      <c r="D3186" s="14"/>
      <c r="E3186" s="14"/>
      <c r="F3186" s="14"/>
      <c r="G3186" s="14"/>
      <c r="H3186" s="14"/>
      <c r="I3186" s="14"/>
      <c r="J3186" s="14"/>
      <c r="K3186" s="14"/>
      <c r="L3186" s="14"/>
      <c r="M3186" s="14"/>
      <c r="N3186" s="14"/>
      <c r="O3186" s="14"/>
      <c r="P3186" s="14"/>
      <c r="Q3186" s="14"/>
      <c r="R3186" s="14"/>
      <c r="S3186" s="14"/>
    </row>
    <row r="3187" spans="1:19">
      <c r="A3187" s="14"/>
      <c r="B3187" s="14"/>
      <c r="C3187" s="14"/>
      <c r="D3187" s="14"/>
      <c r="E3187" s="14"/>
      <c r="F3187" s="14"/>
      <c r="G3187" s="14"/>
      <c r="H3187" s="14"/>
      <c r="I3187" s="14"/>
      <c r="J3187" s="14"/>
      <c r="K3187" s="14"/>
      <c r="L3187" s="14"/>
      <c r="M3187" s="14"/>
      <c r="N3187" s="14"/>
      <c r="O3187" s="14"/>
      <c r="P3187" s="14"/>
      <c r="Q3187" s="14"/>
      <c r="R3187" s="14"/>
      <c r="S3187" s="14"/>
    </row>
    <row r="3188" spans="1:19">
      <c r="A3188" s="14"/>
      <c r="B3188" s="14"/>
      <c r="C3188" s="14"/>
      <c r="D3188" s="14"/>
      <c r="E3188" s="14"/>
      <c r="F3188" s="14"/>
      <c r="G3188" s="14"/>
      <c r="H3188" s="14"/>
      <c r="I3188" s="14"/>
      <c r="J3188" s="14"/>
      <c r="K3188" s="14"/>
      <c r="L3188" s="14"/>
      <c r="M3188" s="14"/>
      <c r="N3188" s="14"/>
      <c r="O3188" s="14"/>
      <c r="P3188" s="14"/>
      <c r="Q3188" s="14"/>
      <c r="R3188" s="14"/>
      <c r="S3188" s="14"/>
    </row>
    <row r="3189" spans="1:19">
      <c r="A3189" s="14"/>
      <c r="B3189" s="14"/>
      <c r="C3189" s="14"/>
      <c r="D3189" s="14"/>
      <c r="E3189" s="14"/>
      <c r="F3189" s="14"/>
      <c r="G3189" s="14"/>
      <c r="H3189" s="14"/>
      <c r="I3189" s="14"/>
      <c r="J3189" s="14"/>
      <c r="K3189" s="14"/>
      <c r="L3189" s="14"/>
      <c r="M3189" s="14"/>
      <c r="N3189" s="14"/>
      <c r="O3189" s="14"/>
      <c r="P3189" s="14"/>
      <c r="Q3189" s="14"/>
      <c r="R3189" s="14"/>
      <c r="S3189" s="14"/>
    </row>
    <row r="3190" spans="1:19">
      <c r="A3190" s="14"/>
      <c r="B3190" s="14"/>
      <c r="C3190" s="14"/>
      <c r="D3190" s="14"/>
      <c r="E3190" s="14"/>
      <c r="F3190" s="14"/>
      <c r="G3190" s="14"/>
      <c r="H3190" s="14"/>
      <c r="I3190" s="14"/>
      <c r="J3190" s="14"/>
      <c r="K3190" s="14"/>
      <c r="L3190" s="14"/>
      <c r="M3190" s="14"/>
      <c r="N3190" s="14"/>
      <c r="O3190" s="14"/>
      <c r="P3190" s="14"/>
      <c r="Q3190" s="14"/>
      <c r="R3190" s="14"/>
      <c r="S3190" s="14"/>
    </row>
    <row r="3191" spans="1:19">
      <c r="A3191" s="14"/>
      <c r="B3191" s="14"/>
      <c r="C3191" s="14"/>
      <c r="D3191" s="14"/>
      <c r="E3191" s="14"/>
      <c r="F3191" s="14"/>
      <c r="G3191" s="14"/>
      <c r="H3191" s="14"/>
      <c r="I3191" s="14"/>
      <c r="J3191" s="14"/>
      <c r="K3191" s="14"/>
      <c r="L3191" s="14"/>
      <c r="M3191" s="14"/>
      <c r="N3191" s="14"/>
      <c r="O3191" s="14"/>
      <c r="P3191" s="14"/>
      <c r="Q3191" s="14"/>
      <c r="R3191" s="14"/>
      <c r="S3191" s="14"/>
    </row>
    <row r="3192" spans="1:19">
      <c r="A3192" s="14"/>
      <c r="B3192" s="14"/>
      <c r="C3192" s="14"/>
      <c r="D3192" s="14"/>
      <c r="E3192" s="14"/>
      <c r="F3192" s="14"/>
      <c r="G3192" s="14"/>
      <c r="H3192" s="14"/>
      <c r="I3192" s="14"/>
      <c r="J3192" s="14"/>
      <c r="K3192" s="14"/>
      <c r="L3192" s="14"/>
      <c r="M3192" s="14"/>
      <c r="N3192" s="14"/>
      <c r="O3192" s="14"/>
      <c r="P3192" s="14"/>
      <c r="Q3192" s="14"/>
      <c r="R3192" s="14"/>
      <c r="S3192" s="14"/>
    </row>
    <row r="3193" spans="1:19">
      <c r="A3193" s="14"/>
      <c r="B3193" s="14"/>
      <c r="C3193" s="14"/>
      <c r="D3193" s="14"/>
      <c r="E3193" s="14"/>
      <c r="F3193" s="14"/>
      <c r="G3193" s="14"/>
      <c r="H3193" s="14"/>
      <c r="I3193" s="14"/>
      <c r="J3193" s="14"/>
      <c r="K3193" s="14"/>
      <c r="L3193" s="14"/>
      <c r="M3193" s="14"/>
      <c r="N3193" s="14"/>
      <c r="O3193" s="14"/>
      <c r="P3193" s="14"/>
      <c r="Q3193" s="14"/>
      <c r="R3193" s="14"/>
      <c r="S3193" s="14"/>
    </row>
    <row r="3194" spans="1:19">
      <c r="A3194" s="14"/>
      <c r="B3194" s="14"/>
      <c r="C3194" s="14"/>
      <c r="D3194" s="14"/>
      <c r="E3194" s="14"/>
      <c r="F3194" s="14"/>
      <c r="G3194" s="14"/>
      <c r="H3194" s="14"/>
      <c r="I3194" s="14"/>
      <c r="J3194" s="14"/>
      <c r="K3194" s="14"/>
      <c r="L3194" s="14"/>
      <c r="M3194" s="14"/>
      <c r="N3194" s="14"/>
      <c r="O3194" s="14"/>
      <c r="P3194" s="14"/>
      <c r="Q3194" s="14"/>
      <c r="R3194" s="14"/>
      <c r="S3194" s="14"/>
    </row>
    <row r="3195" spans="1:19">
      <c r="A3195" s="14"/>
      <c r="B3195" s="14"/>
      <c r="C3195" s="14"/>
      <c r="D3195" s="14"/>
      <c r="E3195" s="14"/>
      <c r="F3195" s="14"/>
      <c r="G3195" s="14"/>
      <c r="H3195" s="14"/>
      <c r="I3195" s="14"/>
      <c r="J3195" s="14"/>
      <c r="K3195" s="14"/>
      <c r="L3195" s="14"/>
      <c r="M3195" s="14"/>
      <c r="N3195" s="14"/>
      <c r="O3195" s="14"/>
      <c r="P3195" s="14"/>
      <c r="Q3195" s="14"/>
      <c r="R3195" s="14"/>
      <c r="S3195" s="14"/>
    </row>
    <row r="3196" spans="1:19">
      <c r="A3196" s="14"/>
      <c r="B3196" s="14"/>
      <c r="C3196" s="14"/>
      <c r="D3196" s="14"/>
      <c r="E3196" s="14"/>
      <c r="F3196" s="14"/>
      <c r="G3196" s="14"/>
      <c r="H3196" s="14"/>
      <c r="I3196" s="14"/>
      <c r="J3196" s="14"/>
      <c r="K3196" s="14"/>
      <c r="L3196" s="14"/>
      <c r="M3196" s="14"/>
      <c r="N3196" s="14"/>
      <c r="O3196" s="14"/>
      <c r="P3196" s="14"/>
      <c r="Q3196" s="14"/>
      <c r="R3196" s="14"/>
      <c r="S3196" s="14"/>
    </row>
    <row r="3197" spans="1:19">
      <c r="A3197" s="14"/>
      <c r="B3197" s="14"/>
      <c r="C3197" s="14"/>
      <c r="D3197" s="14"/>
      <c r="E3197" s="14"/>
      <c r="F3197" s="14"/>
      <c r="G3197" s="14"/>
      <c r="H3197" s="14"/>
      <c r="I3197" s="14"/>
      <c r="J3197" s="14"/>
      <c r="K3197" s="14"/>
      <c r="L3197" s="14"/>
      <c r="M3197" s="14"/>
      <c r="N3197" s="14"/>
      <c r="O3197" s="14"/>
      <c r="P3197" s="14"/>
      <c r="Q3197" s="14"/>
      <c r="R3197" s="14"/>
      <c r="S3197" s="14"/>
    </row>
    <row r="3198" spans="1:19">
      <c r="A3198" s="14"/>
      <c r="B3198" s="14"/>
      <c r="C3198" s="14"/>
      <c r="D3198" s="14"/>
      <c r="E3198" s="14"/>
      <c r="F3198" s="14"/>
      <c r="G3198" s="14"/>
      <c r="H3198" s="14"/>
      <c r="I3198" s="14"/>
      <c r="J3198" s="14"/>
      <c r="K3198" s="14"/>
      <c r="L3198" s="14"/>
      <c r="M3198" s="14"/>
      <c r="N3198" s="14"/>
      <c r="O3198" s="14"/>
      <c r="P3198" s="14"/>
      <c r="Q3198" s="14"/>
      <c r="R3198" s="14"/>
      <c r="S3198" s="14"/>
    </row>
    <row r="3199" spans="1:19">
      <c r="A3199" s="14"/>
      <c r="B3199" s="14"/>
      <c r="C3199" s="14"/>
      <c r="D3199" s="14"/>
      <c r="E3199" s="14"/>
      <c r="F3199" s="14"/>
      <c r="G3199" s="14"/>
      <c r="H3199" s="14"/>
      <c r="I3199" s="14"/>
      <c r="J3199" s="14"/>
      <c r="K3199" s="14"/>
      <c r="L3199" s="14"/>
      <c r="M3199" s="14"/>
      <c r="N3199" s="14"/>
      <c r="O3199" s="14"/>
      <c r="P3199" s="14"/>
      <c r="Q3199" s="14"/>
      <c r="R3199" s="14"/>
      <c r="S3199" s="14"/>
    </row>
    <row r="3200" spans="1:19">
      <c r="A3200" s="14"/>
      <c r="B3200" s="14"/>
      <c r="C3200" s="14"/>
      <c r="D3200" s="14"/>
      <c r="E3200" s="14"/>
      <c r="F3200" s="14"/>
      <c r="G3200" s="14"/>
      <c r="H3200" s="14"/>
      <c r="I3200" s="14"/>
      <c r="J3200" s="14"/>
      <c r="K3200" s="14"/>
      <c r="L3200" s="14"/>
      <c r="M3200" s="14"/>
      <c r="N3200" s="14"/>
      <c r="O3200" s="14"/>
      <c r="P3200" s="14"/>
      <c r="Q3200" s="14"/>
      <c r="R3200" s="14"/>
      <c r="S3200" s="14"/>
    </row>
    <row r="3201" spans="1:19">
      <c r="A3201" s="14"/>
      <c r="B3201" s="14"/>
      <c r="C3201" s="14"/>
      <c r="D3201" s="14"/>
      <c r="E3201" s="14"/>
      <c r="F3201" s="14"/>
      <c r="G3201" s="14"/>
      <c r="H3201" s="14"/>
      <c r="I3201" s="14"/>
      <c r="J3201" s="14"/>
      <c r="K3201" s="14"/>
      <c r="L3201" s="14"/>
      <c r="M3201" s="14"/>
      <c r="N3201" s="14"/>
      <c r="O3201" s="14"/>
      <c r="P3201" s="14"/>
      <c r="Q3201" s="14"/>
      <c r="R3201" s="14"/>
      <c r="S3201" s="14"/>
    </row>
    <row r="3202" spans="1:19">
      <c r="A3202" s="14"/>
      <c r="B3202" s="14"/>
      <c r="C3202" s="14"/>
      <c r="D3202" s="14"/>
      <c r="E3202" s="14"/>
      <c r="F3202" s="14"/>
      <c r="G3202" s="14"/>
      <c r="H3202" s="14"/>
      <c r="I3202" s="14"/>
      <c r="J3202" s="14"/>
      <c r="K3202" s="14"/>
      <c r="L3202" s="14"/>
      <c r="M3202" s="14"/>
      <c r="N3202" s="14"/>
      <c r="O3202" s="14"/>
      <c r="P3202" s="14"/>
      <c r="Q3202" s="14"/>
      <c r="R3202" s="14"/>
      <c r="S3202" s="14"/>
    </row>
    <row r="3203" spans="1:19">
      <c r="A3203" s="14"/>
      <c r="B3203" s="14"/>
      <c r="C3203" s="14"/>
      <c r="D3203" s="14"/>
      <c r="E3203" s="14"/>
      <c r="F3203" s="14"/>
      <c r="G3203" s="14"/>
      <c r="H3203" s="14"/>
      <c r="I3203" s="14"/>
      <c r="J3203" s="14"/>
      <c r="K3203" s="14"/>
      <c r="L3203" s="14"/>
      <c r="M3203" s="14"/>
      <c r="N3203" s="14"/>
      <c r="O3203" s="14"/>
      <c r="P3203" s="14"/>
      <c r="Q3203" s="14"/>
      <c r="R3203" s="14"/>
      <c r="S3203" s="14"/>
    </row>
    <row r="3204" spans="1:19">
      <c r="A3204" s="14"/>
      <c r="B3204" s="14"/>
      <c r="C3204" s="14"/>
      <c r="D3204" s="14"/>
      <c r="E3204" s="14"/>
      <c r="F3204" s="14"/>
      <c r="G3204" s="14"/>
      <c r="H3204" s="14"/>
      <c r="I3204" s="14"/>
      <c r="J3204" s="14"/>
      <c r="K3204" s="14"/>
      <c r="L3204" s="14"/>
      <c r="M3204" s="14"/>
      <c r="N3204" s="14"/>
      <c r="O3204" s="14"/>
      <c r="P3204" s="14"/>
      <c r="Q3204" s="14"/>
      <c r="R3204" s="14"/>
      <c r="S3204" s="14"/>
    </row>
    <row r="3205" spans="1:19">
      <c r="A3205" s="14"/>
      <c r="B3205" s="14"/>
      <c r="C3205" s="14"/>
      <c r="D3205" s="14"/>
      <c r="E3205" s="14"/>
      <c r="F3205" s="14"/>
      <c r="G3205" s="14"/>
      <c r="H3205" s="14"/>
      <c r="I3205" s="14"/>
      <c r="J3205" s="14"/>
      <c r="K3205" s="14"/>
      <c r="L3205" s="14"/>
      <c r="M3205" s="14"/>
      <c r="N3205" s="14"/>
      <c r="O3205" s="14"/>
      <c r="P3205" s="14"/>
      <c r="Q3205" s="14"/>
      <c r="R3205" s="14"/>
      <c r="S3205" s="14"/>
    </row>
    <row r="3206" spans="1:19">
      <c r="A3206" s="14"/>
      <c r="B3206" s="14"/>
      <c r="C3206" s="14"/>
      <c r="D3206" s="14"/>
      <c r="E3206" s="14"/>
      <c r="F3206" s="14"/>
      <c r="G3206" s="14"/>
      <c r="H3206" s="14"/>
      <c r="I3206" s="14"/>
      <c r="J3206" s="14"/>
      <c r="K3206" s="14"/>
      <c r="L3206" s="14"/>
      <c r="M3206" s="14"/>
      <c r="N3206" s="14"/>
      <c r="O3206" s="14"/>
      <c r="P3206" s="14"/>
      <c r="Q3206" s="14"/>
      <c r="R3206" s="14"/>
      <c r="S3206" s="14"/>
    </row>
    <row r="3207" spans="1:19">
      <c r="A3207" s="14"/>
      <c r="B3207" s="14"/>
      <c r="C3207" s="14"/>
      <c r="D3207" s="14"/>
      <c r="E3207" s="14"/>
      <c r="F3207" s="14"/>
      <c r="G3207" s="14"/>
      <c r="H3207" s="14"/>
      <c r="I3207" s="14"/>
      <c r="J3207" s="14"/>
      <c r="K3207" s="14"/>
      <c r="L3207" s="14"/>
      <c r="M3207" s="14"/>
      <c r="N3207" s="14"/>
      <c r="O3207" s="14"/>
      <c r="P3207" s="14"/>
      <c r="Q3207" s="14"/>
      <c r="R3207" s="14"/>
      <c r="S3207" s="14"/>
    </row>
    <row r="3208" spans="1:19">
      <c r="A3208" s="14"/>
      <c r="B3208" s="14"/>
      <c r="C3208" s="14"/>
      <c r="D3208" s="14"/>
      <c r="E3208" s="14"/>
      <c r="F3208" s="14"/>
      <c r="G3208" s="14"/>
      <c r="H3208" s="14"/>
      <c r="I3208" s="14"/>
      <c r="J3208" s="14"/>
      <c r="K3208" s="14"/>
      <c r="L3208" s="14"/>
      <c r="M3208" s="14"/>
      <c r="N3208" s="14"/>
      <c r="O3208" s="14"/>
      <c r="P3208" s="14"/>
      <c r="Q3208" s="14"/>
      <c r="R3208" s="14"/>
      <c r="S3208" s="14"/>
    </row>
    <row r="3209" spans="1:19">
      <c r="A3209" s="14"/>
      <c r="B3209" s="14"/>
      <c r="C3209" s="14"/>
      <c r="D3209" s="14"/>
      <c r="E3209" s="14"/>
      <c r="F3209" s="14"/>
      <c r="G3209" s="14"/>
      <c r="H3209" s="14"/>
      <c r="I3209" s="14"/>
      <c r="J3209" s="14"/>
      <c r="K3209" s="14"/>
      <c r="L3209" s="14"/>
      <c r="M3209" s="14"/>
      <c r="N3209" s="14"/>
      <c r="O3209" s="14"/>
      <c r="P3209" s="14"/>
      <c r="Q3209" s="14"/>
      <c r="R3209" s="14"/>
      <c r="S3209" s="14"/>
    </row>
    <row r="3210" spans="1:19">
      <c r="A3210" s="14"/>
      <c r="B3210" s="14"/>
      <c r="C3210" s="14"/>
      <c r="D3210" s="14"/>
      <c r="E3210" s="14"/>
      <c r="F3210" s="14"/>
      <c r="G3210" s="14"/>
      <c r="H3210" s="14"/>
      <c r="I3210" s="14"/>
      <c r="J3210" s="14"/>
      <c r="K3210" s="14"/>
      <c r="L3210" s="14"/>
      <c r="M3210" s="14"/>
      <c r="N3210" s="14"/>
      <c r="O3210" s="14"/>
      <c r="P3210" s="14"/>
      <c r="Q3210" s="14"/>
      <c r="R3210" s="14"/>
      <c r="S3210" s="14"/>
    </row>
    <row r="3211" spans="1:19">
      <c r="A3211" s="14"/>
      <c r="B3211" s="14"/>
      <c r="C3211" s="14"/>
      <c r="D3211" s="14"/>
      <c r="E3211" s="14"/>
      <c r="F3211" s="14"/>
      <c r="G3211" s="14"/>
      <c r="H3211" s="14"/>
      <c r="I3211" s="14"/>
      <c r="J3211" s="14"/>
      <c r="K3211" s="14"/>
      <c r="L3211" s="14"/>
      <c r="M3211" s="14"/>
      <c r="N3211" s="14"/>
      <c r="O3211" s="14"/>
      <c r="P3211" s="14"/>
      <c r="Q3211" s="14"/>
      <c r="R3211" s="14"/>
      <c r="S3211" s="14"/>
    </row>
    <row r="3212" spans="1:19">
      <c r="A3212" s="14"/>
      <c r="B3212" s="14"/>
      <c r="C3212" s="14"/>
      <c r="D3212" s="14"/>
      <c r="E3212" s="14"/>
      <c r="F3212" s="14"/>
      <c r="G3212" s="14"/>
      <c r="H3212" s="14"/>
      <c r="I3212" s="14"/>
      <c r="J3212" s="14"/>
      <c r="K3212" s="14"/>
      <c r="L3212" s="14"/>
      <c r="M3212" s="14"/>
      <c r="N3212" s="14"/>
      <c r="O3212" s="14"/>
      <c r="P3212" s="14"/>
      <c r="Q3212" s="14"/>
      <c r="R3212" s="14"/>
      <c r="S3212" s="14"/>
    </row>
    <row r="3213" spans="1:19">
      <c r="A3213" s="14"/>
      <c r="B3213" s="14"/>
      <c r="C3213" s="14"/>
      <c r="D3213" s="14"/>
      <c r="E3213" s="14"/>
      <c r="F3213" s="14"/>
      <c r="G3213" s="14"/>
      <c r="H3213" s="14"/>
      <c r="I3213" s="14"/>
      <c r="J3213" s="14"/>
      <c r="K3213" s="14"/>
      <c r="L3213" s="14"/>
      <c r="M3213" s="14"/>
      <c r="N3213" s="14"/>
      <c r="O3213" s="14"/>
      <c r="P3213" s="14"/>
      <c r="Q3213" s="14"/>
      <c r="R3213" s="14"/>
      <c r="S3213" s="14"/>
    </row>
    <row r="3214" spans="1:19">
      <c r="A3214" s="14"/>
      <c r="B3214" s="14"/>
      <c r="C3214" s="14"/>
      <c r="D3214" s="14"/>
      <c r="E3214" s="14"/>
      <c r="F3214" s="14"/>
      <c r="G3214" s="14"/>
      <c r="H3214" s="14"/>
      <c r="I3214" s="14"/>
      <c r="J3214" s="14"/>
      <c r="K3214" s="14"/>
      <c r="L3214" s="14"/>
      <c r="M3214" s="14"/>
      <c r="N3214" s="14"/>
      <c r="O3214" s="14"/>
      <c r="P3214" s="14"/>
      <c r="Q3214" s="14"/>
      <c r="R3214" s="14"/>
      <c r="S3214" s="14"/>
    </row>
    <row r="3215" spans="1:19">
      <c r="A3215" s="14"/>
      <c r="B3215" s="14"/>
      <c r="C3215" s="14"/>
      <c r="D3215" s="14"/>
      <c r="E3215" s="14"/>
      <c r="F3215" s="14"/>
      <c r="G3215" s="14"/>
      <c r="H3215" s="14"/>
      <c r="I3215" s="14"/>
      <c r="J3215" s="14"/>
      <c r="K3215" s="14"/>
      <c r="L3215" s="14"/>
      <c r="M3215" s="14"/>
      <c r="N3215" s="14"/>
      <c r="O3215" s="14"/>
      <c r="P3215" s="14"/>
      <c r="Q3215" s="14"/>
      <c r="R3215" s="14"/>
      <c r="S3215" s="14"/>
    </row>
    <row r="3216" spans="1:19">
      <c r="A3216" s="14"/>
      <c r="B3216" s="14"/>
      <c r="C3216" s="14"/>
      <c r="D3216" s="14"/>
      <c r="E3216" s="14"/>
      <c r="F3216" s="14"/>
      <c r="G3216" s="14"/>
      <c r="H3216" s="14"/>
      <c r="I3216" s="14"/>
      <c r="J3216" s="14"/>
      <c r="K3216" s="14"/>
      <c r="L3216" s="14"/>
      <c r="M3216" s="14"/>
      <c r="N3216" s="14"/>
      <c r="O3216" s="14"/>
      <c r="P3216" s="14"/>
      <c r="Q3216" s="14"/>
      <c r="R3216" s="14"/>
      <c r="S3216" s="14"/>
    </row>
    <row r="3217" spans="1:19">
      <c r="A3217" s="14"/>
      <c r="B3217" s="14"/>
      <c r="C3217" s="14"/>
      <c r="D3217" s="14"/>
      <c r="E3217" s="14"/>
      <c r="F3217" s="14"/>
      <c r="G3217" s="14"/>
      <c r="H3217" s="14"/>
      <c r="I3217" s="14"/>
      <c r="J3217" s="14"/>
      <c r="K3217" s="14"/>
      <c r="L3217" s="14"/>
      <c r="M3217" s="14"/>
      <c r="N3217" s="14"/>
      <c r="O3217" s="14"/>
      <c r="P3217" s="14"/>
      <c r="Q3217" s="14"/>
      <c r="R3217" s="14"/>
      <c r="S3217" s="14"/>
    </row>
    <row r="3218" spans="1:19">
      <c r="A3218" s="14"/>
      <c r="B3218" s="14"/>
      <c r="C3218" s="14"/>
      <c r="D3218" s="14"/>
      <c r="E3218" s="14"/>
      <c r="F3218" s="14"/>
      <c r="G3218" s="14"/>
      <c r="H3218" s="14"/>
      <c r="I3218" s="14"/>
      <c r="J3218" s="14"/>
      <c r="K3218" s="14"/>
      <c r="L3218" s="14"/>
      <c r="M3218" s="14"/>
      <c r="N3218" s="14"/>
      <c r="O3218" s="14"/>
      <c r="P3218" s="14"/>
      <c r="Q3218" s="14"/>
      <c r="R3218" s="14"/>
      <c r="S3218" s="14"/>
    </row>
    <row r="3219" spans="1:19">
      <c r="A3219" s="14"/>
      <c r="B3219" s="14"/>
      <c r="C3219" s="14"/>
      <c r="D3219" s="14"/>
      <c r="E3219" s="14"/>
      <c r="F3219" s="14"/>
      <c r="G3219" s="14"/>
      <c r="H3219" s="14"/>
      <c r="I3219" s="14"/>
      <c r="J3219" s="14"/>
      <c r="K3219" s="14"/>
      <c r="L3219" s="14"/>
      <c r="M3219" s="14"/>
      <c r="N3219" s="14"/>
      <c r="O3219" s="14"/>
      <c r="P3219" s="14"/>
      <c r="Q3219" s="14"/>
      <c r="R3219" s="14"/>
      <c r="S3219" s="14"/>
    </row>
    <row r="3220" spans="1:19">
      <c r="A3220" s="14"/>
      <c r="B3220" s="14"/>
      <c r="C3220" s="14"/>
      <c r="D3220" s="14"/>
      <c r="E3220" s="14"/>
      <c r="F3220" s="14"/>
      <c r="G3220" s="14"/>
      <c r="H3220" s="14"/>
      <c r="I3220" s="14"/>
      <c r="J3220" s="14"/>
      <c r="K3220" s="14"/>
      <c r="L3220" s="14"/>
      <c r="M3220" s="14"/>
      <c r="N3220" s="14"/>
      <c r="O3220" s="14"/>
      <c r="P3220" s="14"/>
      <c r="Q3220" s="14"/>
      <c r="R3220" s="14"/>
      <c r="S3220" s="14"/>
    </row>
    <row r="3221" spans="1:19">
      <c r="A3221" s="14"/>
      <c r="B3221" s="14"/>
      <c r="C3221" s="14"/>
      <c r="D3221" s="14"/>
      <c r="E3221" s="14"/>
      <c r="F3221" s="14"/>
      <c r="G3221" s="14"/>
      <c r="H3221" s="14"/>
      <c r="I3221" s="14"/>
      <c r="J3221" s="14"/>
      <c r="K3221" s="14"/>
      <c r="L3221" s="14"/>
      <c r="M3221" s="14"/>
      <c r="N3221" s="14"/>
      <c r="O3221" s="14"/>
      <c r="P3221" s="14"/>
      <c r="Q3221" s="14"/>
      <c r="R3221" s="14"/>
      <c r="S3221" s="14"/>
    </row>
    <row r="3222" spans="1:19">
      <c r="A3222" s="14"/>
      <c r="B3222" s="14"/>
      <c r="C3222" s="14"/>
      <c r="D3222" s="14"/>
      <c r="E3222" s="14"/>
      <c r="F3222" s="14"/>
      <c r="G3222" s="14"/>
      <c r="H3222" s="14"/>
      <c r="I3222" s="14"/>
      <c r="J3222" s="14"/>
      <c r="K3222" s="14"/>
      <c r="L3222" s="14"/>
      <c r="M3222" s="14"/>
      <c r="N3222" s="14"/>
      <c r="O3222" s="14"/>
      <c r="P3222" s="14"/>
      <c r="Q3222" s="14"/>
      <c r="R3222" s="14"/>
      <c r="S3222" s="14"/>
    </row>
    <row r="3223" spans="1:19">
      <c r="A3223" s="14"/>
      <c r="B3223" s="14"/>
      <c r="C3223" s="14"/>
      <c r="D3223" s="14"/>
      <c r="E3223" s="14"/>
      <c r="F3223" s="14"/>
      <c r="G3223" s="14"/>
      <c r="H3223" s="14"/>
      <c r="I3223" s="14"/>
      <c r="J3223" s="14"/>
      <c r="K3223" s="14"/>
      <c r="L3223" s="14"/>
      <c r="M3223" s="14"/>
      <c r="N3223" s="14"/>
      <c r="O3223" s="14"/>
      <c r="P3223" s="14"/>
      <c r="Q3223" s="14"/>
      <c r="R3223" s="14"/>
      <c r="S3223" s="14"/>
    </row>
    <row r="3224" spans="1:19">
      <c r="A3224" s="14"/>
      <c r="B3224" s="14"/>
      <c r="C3224" s="14"/>
      <c r="D3224" s="14"/>
      <c r="E3224" s="14"/>
      <c r="F3224" s="14"/>
      <c r="G3224" s="14"/>
      <c r="H3224" s="14"/>
      <c r="I3224" s="14"/>
      <c r="J3224" s="14"/>
      <c r="K3224" s="14"/>
      <c r="L3224" s="14"/>
      <c r="M3224" s="14"/>
      <c r="N3224" s="14"/>
      <c r="O3224" s="14"/>
      <c r="P3224" s="14"/>
      <c r="Q3224" s="14"/>
      <c r="R3224" s="14"/>
      <c r="S3224" s="14"/>
    </row>
    <row r="3225" spans="1:19">
      <c r="A3225" s="14"/>
      <c r="B3225" s="14"/>
    </row>
    <row r="3226" spans="1:19">
      <c r="A3226" s="14"/>
      <c r="B3226" s="14"/>
    </row>
    <row r="3227" spans="1:19">
      <c r="A3227" s="14"/>
      <c r="B3227" s="14"/>
    </row>
    <row r="3228" spans="1:19">
      <c r="A3228" s="14"/>
      <c r="B3228" s="14"/>
    </row>
    <row r="3229" spans="1:19">
      <c r="A3229" s="14"/>
      <c r="B3229" s="14"/>
    </row>
    <row r="3230" spans="1:19">
      <c r="A3230" s="14"/>
      <c r="B3230" s="14"/>
    </row>
    <row r="3231" spans="1:19">
      <c r="A3231" s="14"/>
      <c r="B3231" s="14"/>
    </row>
    <row r="3232" spans="1:19">
      <c r="A3232" s="14"/>
      <c r="B3232" s="14"/>
    </row>
    <row r="3233" spans="1:2">
      <c r="A3233" s="14"/>
      <c r="B3233" s="14"/>
    </row>
    <row r="3234" spans="1:2">
      <c r="A3234" s="14"/>
      <c r="B3234" s="14"/>
    </row>
    <row r="3235" spans="1:2">
      <c r="A3235" s="14"/>
      <c r="B3235" s="14"/>
    </row>
    <row r="3236" spans="1:2">
      <c r="A3236" s="14"/>
      <c r="B3236" s="14"/>
    </row>
    <row r="3237" spans="1:2">
      <c r="A3237" s="14"/>
      <c r="B3237" s="14"/>
    </row>
    <row r="3238" spans="1:2">
      <c r="A3238" s="14"/>
      <c r="B3238" s="14"/>
    </row>
    <row r="3239" spans="1:2">
      <c r="A3239" s="14"/>
      <c r="B3239" s="14"/>
    </row>
    <row r="3240" spans="1:2">
      <c r="A3240" s="14"/>
      <c r="B3240" s="14"/>
    </row>
    <row r="3241" spans="1:2">
      <c r="A3241" s="14"/>
      <c r="B3241" s="14"/>
    </row>
    <row r="3242" spans="1:2">
      <c r="A3242" s="14"/>
      <c r="B3242" s="14"/>
    </row>
    <row r="3243" spans="1:2">
      <c r="A3243" s="14"/>
      <c r="B3243" s="14"/>
    </row>
    <row r="3244" spans="1:2">
      <c r="A3244" s="14"/>
      <c r="B3244" s="14"/>
    </row>
    <row r="3245" spans="1:2">
      <c r="A3245" s="14"/>
      <c r="B3245" s="14"/>
    </row>
    <row r="3246" spans="1:2">
      <c r="A3246" s="14"/>
      <c r="B3246" s="14"/>
    </row>
  </sheetData>
  <printOptions horizontalCentered="1" verticalCentered="1"/>
  <pageMargins left="0.7" right="0.7" top="0.75" bottom="0.75" header="0.3" footer="0.3"/>
  <pageSetup scale="15" orientation="landscape" draft="1" r:id="rId1"/>
  <headerFooter alignWithMargins="0">
    <oddFooter>Prepared by DJThomas 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79"/>
  <sheetViews>
    <sheetView topLeftCell="A28" workbookViewId="0">
      <selection activeCell="AL63" sqref="AL63"/>
    </sheetView>
  </sheetViews>
  <sheetFormatPr defaultColWidth="9.6328125" defaultRowHeight="15"/>
  <cols>
    <col min="1" max="1" width="13.54296875" style="107" customWidth="1"/>
    <col min="2" max="2" width="11.453125" style="107" customWidth="1"/>
    <col min="3" max="3" width="14" style="107" hidden="1" customWidth="1"/>
    <col min="4" max="4" width="14.1796875" style="107" hidden="1" customWidth="1"/>
    <col min="5" max="5" width="13.90625" style="107" hidden="1" customWidth="1"/>
    <col min="6" max="6" width="13.6328125" style="107" hidden="1" customWidth="1"/>
    <col min="7" max="7" width="13.54296875" style="107" hidden="1" customWidth="1"/>
    <col min="8" max="10" width="13.08984375" style="107" hidden="1" customWidth="1"/>
    <col min="11" max="11" width="14.36328125" style="107" hidden="1" customWidth="1"/>
    <col min="12" max="12" width="12.6328125" style="107" hidden="1" customWidth="1"/>
    <col min="13" max="13" width="13.1796875" style="107" hidden="1" customWidth="1"/>
    <col min="14" max="14" width="15.1796875" style="107" hidden="1" customWidth="1"/>
    <col min="15" max="15" width="14.08984375" style="107" hidden="1" customWidth="1"/>
    <col min="16" max="16" width="8.984375E-2" style="107" hidden="1" customWidth="1"/>
    <col min="17" max="17" width="15" style="107" hidden="1" customWidth="1"/>
    <col min="18" max="18" width="8.984375E-2" style="107" hidden="1" customWidth="1"/>
    <col min="19" max="19" width="14.36328125" style="107" hidden="1" customWidth="1"/>
    <col min="20" max="21" width="12.6328125" style="107" hidden="1" customWidth="1"/>
    <col min="22" max="27" width="14.453125" style="107" hidden="1" customWidth="1"/>
    <col min="28" max="31" width="15.81640625" style="107" hidden="1" customWidth="1"/>
    <col min="32" max="33" width="15.81640625" style="107" customWidth="1"/>
    <col min="34" max="34" width="14.1796875" style="107" customWidth="1"/>
    <col min="35" max="35" width="9.6328125" style="107"/>
    <col min="36" max="36" width="3.453125" style="107" customWidth="1"/>
    <col min="37" max="37" width="16" style="107" customWidth="1"/>
    <col min="38" max="38" width="9.6328125" style="107"/>
    <col min="39" max="39" width="11.90625" style="107" customWidth="1"/>
    <col min="40" max="16384" width="9.6328125" style="107"/>
  </cols>
  <sheetData>
    <row r="1" spans="1:37">
      <c r="A1" s="184"/>
      <c r="B1" s="184"/>
      <c r="C1" s="185"/>
      <c r="D1" s="185"/>
      <c r="E1" s="185"/>
      <c r="F1" s="185"/>
      <c r="G1" s="185"/>
      <c r="H1" s="186"/>
      <c r="I1" s="186"/>
      <c r="J1" s="185"/>
      <c r="K1" s="185"/>
      <c r="L1" s="185"/>
      <c r="M1" s="185"/>
      <c r="N1" s="185"/>
    </row>
    <row r="2" spans="1:37" ht="22.8">
      <c r="A2" s="184"/>
      <c r="B2" s="187" t="s">
        <v>106</v>
      </c>
      <c r="C2" s="185"/>
      <c r="D2" s="188" t="s">
        <v>21</v>
      </c>
      <c r="E2" s="189"/>
      <c r="F2" s="185"/>
      <c r="G2" s="185"/>
      <c r="H2" s="186"/>
      <c r="I2" s="186"/>
      <c r="J2" s="185"/>
      <c r="K2" s="190" t="s">
        <v>44</v>
      </c>
      <c r="L2" s="185"/>
      <c r="M2" s="185"/>
      <c r="N2" s="185"/>
      <c r="O2" s="189"/>
      <c r="P2" s="189"/>
      <c r="Q2" s="189"/>
    </row>
    <row r="3" spans="1:37" ht="15.6" customHeight="1">
      <c r="A3" s="184"/>
      <c r="B3" s="191" t="s">
        <v>56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09"/>
    </row>
    <row r="4" spans="1:37">
      <c r="A4" s="228"/>
      <c r="B4" s="228"/>
      <c r="C4" s="229"/>
      <c r="D4" s="229"/>
      <c r="E4" s="229"/>
      <c r="F4" s="229"/>
      <c r="G4" s="229"/>
      <c r="H4" s="214"/>
      <c r="I4" s="214"/>
      <c r="J4" s="229"/>
      <c r="K4" s="229"/>
      <c r="L4" s="229"/>
      <c r="M4" s="229"/>
      <c r="N4" s="229"/>
      <c r="O4" s="81"/>
      <c r="P4" s="59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7" ht="15.6">
      <c r="A5" s="237"/>
      <c r="B5" s="238"/>
      <c r="C5" s="239" t="s">
        <v>18</v>
      </c>
      <c r="D5" s="239" t="s">
        <v>18</v>
      </c>
      <c r="E5" s="239" t="s">
        <v>18</v>
      </c>
      <c r="F5" s="239" t="s">
        <v>18</v>
      </c>
      <c r="G5" s="239" t="s">
        <v>18</v>
      </c>
      <c r="H5" s="240" t="s">
        <v>18</v>
      </c>
      <c r="I5" s="240" t="s">
        <v>18</v>
      </c>
      <c r="J5" s="239" t="s">
        <v>18</v>
      </c>
      <c r="K5" s="239" t="s">
        <v>18</v>
      </c>
      <c r="L5" s="239" t="s">
        <v>18</v>
      </c>
      <c r="M5" s="239" t="s">
        <v>18</v>
      </c>
      <c r="N5" s="239" t="s">
        <v>29</v>
      </c>
      <c r="O5" s="241" t="s">
        <v>18</v>
      </c>
      <c r="P5" s="239" t="s">
        <v>29</v>
      </c>
      <c r="Q5" s="241" t="s">
        <v>18</v>
      </c>
      <c r="R5" s="239" t="s">
        <v>29</v>
      </c>
      <c r="S5" s="241" t="s">
        <v>18</v>
      </c>
      <c r="T5" s="241" t="s">
        <v>18</v>
      </c>
      <c r="U5" s="241" t="s">
        <v>18</v>
      </c>
      <c r="V5" s="241" t="s">
        <v>18</v>
      </c>
      <c r="W5" s="241" t="s">
        <v>18</v>
      </c>
      <c r="X5" s="241" t="s">
        <v>18</v>
      </c>
      <c r="Y5" s="241" t="s">
        <v>18</v>
      </c>
      <c r="Z5" s="241" t="s">
        <v>18</v>
      </c>
      <c r="AA5" s="241" t="s">
        <v>18</v>
      </c>
      <c r="AB5" s="241" t="s">
        <v>18</v>
      </c>
      <c r="AC5" s="241" t="s">
        <v>18</v>
      </c>
      <c r="AD5" s="241" t="s">
        <v>18</v>
      </c>
      <c r="AE5" s="241" t="s">
        <v>18</v>
      </c>
      <c r="AF5" s="241" t="s">
        <v>18</v>
      </c>
      <c r="AG5" s="241" t="s">
        <v>18</v>
      </c>
      <c r="AH5" s="241" t="s">
        <v>29</v>
      </c>
      <c r="AI5" s="242" t="s">
        <v>53</v>
      </c>
      <c r="AJ5" s="115"/>
    </row>
    <row r="6" spans="1:37" ht="15.6">
      <c r="A6" s="243" t="s">
        <v>0</v>
      </c>
      <c r="B6" s="236" t="s">
        <v>14</v>
      </c>
      <c r="C6" s="127" t="s">
        <v>15</v>
      </c>
      <c r="D6" s="127" t="s">
        <v>15</v>
      </c>
      <c r="E6" s="127" t="s">
        <v>15</v>
      </c>
      <c r="F6" s="127" t="s">
        <v>15</v>
      </c>
      <c r="G6" s="127" t="s">
        <v>15</v>
      </c>
      <c r="H6" s="128" t="s">
        <v>15</v>
      </c>
      <c r="I6" s="128" t="s">
        <v>15</v>
      </c>
      <c r="J6" s="127" t="s">
        <v>15</v>
      </c>
      <c r="K6" s="127" t="s">
        <v>15</v>
      </c>
      <c r="L6" s="127" t="s">
        <v>15</v>
      </c>
      <c r="M6" s="127" t="s">
        <v>15</v>
      </c>
      <c r="N6" s="127" t="s">
        <v>30</v>
      </c>
      <c r="O6" s="49" t="s">
        <v>15</v>
      </c>
      <c r="P6" s="127" t="s">
        <v>30</v>
      </c>
      <c r="Q6" s="49" t="s">
        <v>15</v>
      </c>
      <c r="R6" s="127" t="s">
        <v>30</v>
      </c>
      <c r="S6" s="49" t="s">
        <v>15</v>
      </c>
      <c r="T6" s="49" t="s">
        <v>15</v>
      </c>
      <c r="U6" s="49" t="s">
        <v>15</v>
      </c>
      <c r="V6" s="49" t="s">
        <v>15</v>
      </c>
      <c r="W6" s="49" t="s">
        <v>15</v>
      </c>
      <c r="X6" s="49" t="s">
        <v>15</v>
      </c>
      <c r="Y6" s="49" t="s">
        <v>15</v>
      </c>
      <c r="Z6" s="49" t="s">
        <v>15</v>
      </c>
      <c r="AA6" s="49" t="s">
        <v>15</v>
      </c>
      <c r="AB6" s="49" t="s">
        <v>15</v>
      </c>
      <c r="AC6" s="49" t="s">
        <v>15</v>
      </c>
      <c r="AD6" s="49" t="s">
        <v>15</v>
      </c>
      <c r="AE6" s="49" t="s">
        <v>15</v>
      </c>
      <c r="AF6" s="49" t="s">
        <v>15</v>
      </c>
      <c r="AG6" s="49" t="s">
        <v>15</v>
      </c>
      <c r="AH6" s="49" t="s">
        <v>30</v>
      </c>
      <c r="AI6" s="244" t="s">
        <v>54</v>
      </c>
      <c r="AJ6" s="115"/>
    </row>
    <row r="7" spans="1:37" ht="15.6">
      <c r="A7" s="245" t="s">
        <v>1</v>
      </c>
      <c r="B7" s="246" t="s">
        <v>15</v>
      </c>
      <c r="C7" s="247" t="s">
        <v>19</v>
      </c>
      <c r="D7" s="247" t="s">
        <v>22</v>
      </c>
      <c r="E7" s="247" t="s">
        <v>23</v>
      </c>
      <c r="F7" s="247" t="s">
        <v>24</v>
      </c>
      <c r="G7" s="247" t="s">
        <v>25</v>
      </c>
      <c r="H7" s="248" t="s">
        <v>26</v>
      </c>
      <c r="I7" s="248" t="s">
        <v>27</v>
      </c>
      <c r="J7" s="247" t="s">
        <v>28</v>
      </c>
      <c r="K7" s="247">
        <v>2001</v>
      </c>
      <c r="L7" s="247">
        <v>2002</v>
      </c>
      <c r="M7" s="247">
        <v>2003</v>
      </c>
      <c r="N7" s="247" t="s">
        <v>31</v>
      </c>
      <c r="O7" s="249">
        <v>2004</v>
      </c>
      <c r="P7" s="247" t="s">
        <v>32</v>
      </c>
      <c r="Q7" s="249">
        <v>2005</v>
      </c>
      <c r="R7" s="247" t="s">
        <v>34</v>
      </c>
      <c r="S7" s="249">
        <v>2006</v>
      </c>
      <c r="T7" s="249">
        <v>2007</v>
      </c>
      <c r="U7" s="249">
        <v>2008</v>
      </c>
      <c r="V7" s="249">
        <v>2009</v>
      </c>
      <c r="W7" s="249">
        <v>2010</v>
      </c>
      <c r="X7" s="249">
        <v>2011</v>
      </c>
      <c r="Y7" s="249">
        <v>2012</v>
      </c>
      <c r="Z7" s="249">
        <v>2013</v>
      </c>
      <c r="AA7" s="249">
        <v>2014</v>
      </c>
      <c r="AB7" s="249">
        <v>2015</v>
      </c>
      <c r="AC7" s="249">
        <v>2016</v>
      </c>
      <c r="AD7" s="249">
        <v>2017</v>
      </c>
      <c r="AE7" s="249">
        <v>2018</v>
      </c>
      <c r="AF7" s="249">
        <v>2019</v>
      </c>
      <c r="AG7" s="249">
        <v>2020</v>
      </c>
      <c r="AH7" s="247" t="s">
        <v>102</v>
      </c>
      <c r="AI7" s="250"/>
      <c r="AJ7" s="115"/>
    </row>
    <row r="8" spans="1:37">
      <c r="A8" s="230"/>
      <c r="B8" s="230"/>
      <c r="C8" s="231"/>
      <c r="D8" s="231"/>
      <c r="E8" s="231"/>
      <c r="F8" s="231"/>
      <c r="G8" s="231"/>
      <c r="H8" s="232"/>
      <c r="I8" s="233"/>
      <c r="J8" s="234"/>
      <c r="K8" s="234"/>
      <c r="L8" s="234"/>
      <c r="M8" s="234"/>
      <c r="N8" s="231"/>
      <c r="O8" s="110"/>
      <c r="P8" s="235"/>
      <c r="Q8" s="110"/>
      <c r="R8" s="235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</row>
    <row r="9" spans="1:37">
      <c r="A9" s="193" t="s">
        <v>13</v>
      </c>
      <c r="B9" s="194" t="s">
        <v>4</v>
      </c>
      <c r="C9" s="195">
        <v>372316.68</v>
      </c>
      <c r="D9" s="195">
        <v>433046.55</v>
      </c>
      <c r="E9" s="195">
        <v>449061.02</v>
      </c>
      <c r="F9" s="195">
        <v>517058.28</v>
      </c>
      <c r="G9" s="195">
        <v>447333.87</v>
      </c>
      <c r="H9" s="195">
        <v>521677.74</v>
      </c>
      <c r="I9" s="196">
        <v>561749.57999999996</v>
      </c>
      <c r="J9" s="196">
        <v>627943.21</v>
      </c>
      <c r="K9" s="196">
        <v>596218.62</v>
      </c>
      <c r="L9" s="196">
        <v>658209.66</v>
      </c>
      <c r="M9" s="196">
        <v>638597.04</v>
      </c>
      <c r="N9" s="186">
        <f>SUM(M9-L9)</f>
        <v>-19612.619999999995</v>
      </c>
      <c r="O9" s="109">
        <v>584794.55000000005</v>
      </c>
      <c r="P9" s="186">
        <f>SUM(O9-M9)</f>
        <v>-53802.489999999991</v>
      </c>
      <c r="Q9" s="109">
        <v>684951.81</v>
      </c>
      <c r="R9" s="186">
        <f>SUM(Q9-O9)</f>
        <v>100157.26000000001</v>
      </c>
      <c r="S9" s="98">
        <v>642395.37</v>
      </c>
      <c r="T9" s="98">
        <v>647947.34</v>
      </c>
      <c r="U9" s="98">
        <v>673485.59</v>
      </c>
      <c r="V9" s="98">
        <v>621839.86</v>
      </c>
      <c r="W9" s="98">
        <v>679452.47</v>
      </c>
      <c r="X9" s="98">
        <v>663447.11</v>
      </c>
      <c r="Y9" s="109">
        <v>751188.49</v>
      </c>
      <c r="Z9" s="109">
        <v>716680.56</v>
      </c>
      <c r="AA9" s="109">
        <v>779590.34</v>
      </c>
      <c r="AB9" s="109">
        <v>813525</v>
      </c>
      <c r="AC9" s="109">
        <v>864502.06</v>
      </c>
      <c r="AD9" s="109">
        <v>881152.03</v>
      </c>
      <c r="AE9" s="109">
        <v>799473.77</v>
      </c>
      <c r="AF9" s="109">
        <v>934790.19</v>
      </c>
      <c r="AG9" s="109">
        <v>955945.63</v>
      </c>
      <c r="AH9" s="186">
        <f t="shared" ref="AH9:AH15" si="0">IF(AG9=0,"",AG9-AF9)</f>
        <v>21155.440000000061</v>
      </c>
      <c r="AI9" s="112">
        <f>AH9/AE9</f>
        <v>2.6461706179553658E-2</v>
      </c>
    </row>
    <row r="10" spans="1:37">
      <c r="A10" s="197"/>
      <c r="B10" s="183"/>
      <c r="C10" s="186"/>
      <c r="D10" s="186"/>
      <c r="E10" s="186"/>
      <c r="F10" s="186"/>
      <c r="G10" s="186"/>
      <c r="H10" s="186"/>
      <c r="I10" s="198"/>
      <c r="J10" s="198"/>
      <c r="K10" s="198"/>
      <c r="L10" s="198"/>
      <c r="M10" s="198"/>
      <c r="N10" s="186"/>
      <c r="P10" s="189"/>
      <c r="R10" s="189"/>
      <c r="S10" s="98"/>
      <c r="T10" s="98"/>
      <c r="U10" s="98"/>
      <c r="V10" s="98"/>
      <c r="W10" s="98"/>
      <c r="X10" s="98"/>
      <c r="AD10" s="109"/>
      <c r="AE10" s="109"/>
      <c r="AF10" s="109"/>
      <c r="AG10" s="109"/>
      <c r="AH10" s="186" t="str">
        <f t="shared" si="0"/>
        <v/>
      </c>
      <c r="AI10" s="112"/>
    </row>
    <row r="11" spans="1:37">
      <c r="A11" s="193" t="s">
        <v>16</v>
      </c>
      <c r="B11" s="194" t="s">
        <v>5</v>
      </c>
      <c r="C11" s="195">
        <v>370096.98</v>
      </c>
      <c r="D11" s="195">
        <v>441676.34</v>
      </c>
      <c r="E11" s="195">
        <v>436548.72</v>
      </c>
      <c r="F11" s="195">
        <v>468962.14</v>
      </c>
      <c r="G11" s="195">
        <v>553682.30000000005</v>
      </c>
      <c r="H11" s="195">
        <v>551204.68000000005</v>
      </c>
      <c r="I11" s="196">
        <v>591830.35</v>
      </c>
      <c r="J11" s="196">
        <v>626291.46</v>
      </c>
      <c r="K11" s="196">
        <v>619815.17000000004</v>
      </c>
      <c r="L11" s="196">
        <v>644548.79</v>
      </c>
      <c r="M11" s="196">
        <v>562181.21</v>
      </c>
      <c r="N11" s="186">
        <f>SUM(M11-L11)</f>
        <v>-82367.580000000075</v>
      </c>
      <c r="O11" s="109">
        <v>729473.94</v>
      </c>
      <c r="P11" s="186">
        <f>SUM(O11-M11)</f>
        <v>167292.72999999998</v>
      </c>
      <c r="Q11" s="109">
        <v>698295.43</v>
      </c>
      <c r="R11" s="186">
        <f>SUM(Q11-O11)</f>
        <v>-31178.509999999893</v>
      </c>
      <c r="S11" s="98">
        <v>793517.33</v>
      </c>
      <c r="T11" s="98">
        <v>658296.9</v>
      </c>
      <c r="U11" s="98">
        <v>687122.34</v>
      </c>
      <c r="V11" s="98">
        <v>651227.66</v>
      </c>
      <c r="W11" s="98">
        <v>673850.95</v>
      </c>
      <c r="X11" s="98">
        <v>706934.26</v>
      </c>
      <c r="Y11" s="109">
        <v>735125.4</v>
      </c>
      <c r="Z11" s="109">
        <v>700622.71</v>
      </c>
      <c r="AA11" s="109">
        <v>789324.76</v>
      </c>
      <c r="AB11" s="109">
        <v>797358.4</v>
      </c>
      <c r="AC11" s="109">
        <v>920526.19</v>
      </c>
      <c r="AD11" s="109">
        <v>899607.83</v>
      </c>
      <c r="AE11" s="109">
        <v>823459.98</v>
      </c>
      <c r="AF11" s="109">
        <v>829177.26</v>
      </c>
      <c r="AG11" s="109">
        <v>946299.74</v>
      </c>
      <c r="AH11" s="186">
        <f t="shared" si="0"/>
        <v>117122.47999999998</v>
      </c>
      <c r="AI11" s="112">
        <f>AH11/AE11</f>
        <v>0.14223214587793323</v>
      </c>
      <c r="AK11" s="199"/>
    </row>
    <row r="12" spans="1:37">
      <c r="A12" s="183"/>
      <c r="B12" s="183"/>
      <c r="C12" s="186"/>
      <c r="D12" s="186"/>
      <c r="E12" s="186"/>
      <c r="F12" s="186"/>
      <c r="G12" s="186"/>
      <c r="H12" s="186"/>
      <c r="I12" s="198"/>
      <c r="J12" s="198"/>
      <c r="K12" s="198"/>
      <c r="L12" s="198"/>
      <c r="M12" s="198"/>
      <c r="N12" s="186"/>
      <c r="O12" s="109"/>
      <c r="Q12" s="109"/>
      <c r="S12" s="98"/>
      <c r="T12" s="98"/>
      <c r="U12" s="98"/>
      <c r="V12" s="98"/>
      <c r="W12" s="98"/>
      <c r="X12" s="98"/>
      <c r="AD12" s="109"/>
      <c r="AE12" s="109"/>
      <c r="AF12" s="109"/>
      <c r="AG12" s="109"/>
      <c r="AH12" s="186" t="str">
        <f t="shared" si="0"/>
        <v/>
      </c>
      <c r="AI12" s="112"/>
    </row>
    <row r="13" spans="1:37">
      <c r="A13" s="194" t="s">
        <v>3</v>
      </c>
      <c r="B13" s="183" t="s">
        <v>6</v>
      </c>
      <c r="C13" s="186">
        <v>488881.27</v>
      </c>
      <c r="D13" s="186">
        <v>538653.61</v>
      </c>
      <c r="E13" s="186">
        <v>589394.24</v>
      </c>
      <c r="F13" s="186">
        <v>628657.29</v>
      </c>
      <c r="G13" s="186">
        <v>625968.47</v>
      </c>
      <c r="H13" s="186">
        <v>644006.16</v>
      </c>
      <c r="I13" s="198">
        <v>676416.68</v>
      </c>
      <c r="J13" s="198">
        <v>822883.72</v>
      </c>
      <c r="K13" s="198">
        <v>739302.79</v>
      </c>
      <c r="L13" s="198">
        <v>782836.83</v>
      </c>
      <c r="M13" s="198">
        <v>787594.36</v>
      </c>
      <c r="N13" s="186">
        <f>SUM(M13-L13)</f>
        <v>4757.5300000000279</v>
      </c>
      <c r="O13" s="109">
        <v>855059.04</v>
      </c>
      <c r="P13" s="186">
        <f>SUM(O13-M13)</f>
        <v>67464.680000000051</v>
      </c>
      <c r="Q13" s="109">
        <v>858160.98</v>
      </c>
      <c r="R13" s="186">
        <f>SUM(Q13-O13)</f>
        <v>3101.9399999999441</v>
      </c>
      <c r="S13" s="98">
        <v>867069.57</v>
      </c>
      <c r="T13" s="98">
        <v>906335.37</v>
      </c>
      <c r="U13" s="98">
        <v>885311.09</v>
      </c>
      <c r="V13" s="98">
        <v>784229.75</v>
      </c>
      <c r="W13" s="98">
        <v>822678.12</v>
      </c>
      <c r="X13" s="98">
        <v>835513.73</v>
      </c>
      <c r="Y13" s="109">
        <v>862584.34</v>
      </c>
      <c r="Z13" s="109">
        <v>861685.9</v>
      </c>
      <c r="AA13" s="109">
        <v>903160.86</v>
      </c>
      <c r="AB13" s="109">
        <v>972587.28</v>
      </c>
      <c r="AC13" s="109">
        <v>1003663.33</v>
      </c>
      <c r="AD13" s="109">
        <v>975557.74</v>
      </c>
      <c r="AE13" s="109">
        <v>878049.99</v>
      </c>
      <c r="AF13" s="109">
        <v>883193.46</v>
      </c>
      <c r="AG13" s="109">
        <v>1048992.72</v>
      </c>
      <c r="AH13" s="186">
        <f t="shared" si="0"/>
        <v>165799.26</v>
      </c>
      <c r="AI13" s="112">
        <f>AH13/AE13</f>
        <v>0.18882667489125535</v>
      </c>
    </row>
    <row r="14" spans="1:37">
      <c r="A14" s="183"/>
      <c r="B14" s="183"/>
      <c r="C14" s="214"/>
      <c r="D14" s="214"/>
      <c r="E14" s="214"/>
      <c r="F14" s="214"/>
      <c r="G14" s="214"/>
      <c r="H14" s="214"/>
      <c r="I14" s="215"/>
      <c r="J14" s="215"/>
      <c r="K14" s="215"/>
      <c r="L14" s="215"/>
      <c r="M14" s="215"/>
      <c r="N14" s="214"/>
      <c r="O14" s="216"/>
      <c r="P14" s="81"/>
      <c r="Q14" s="216"/>
      <c r="R14" s="81"/>
      <c r="S14" s="217"/>
      <c r="T14" s="217"/>
      <c r="U14" s="217"/>
      <c r="V14" s="217"/>
      <c r="W14" s="217"/>
      <c r="X14" s="217"/>
      <c r="Y14" s="81"/>
      <c r="Z14" s="81"/>
      <c r="AA14" s="81"/>
      <c r="AB14" s="81"/>
      <c r="AC14" s="81"/>
      <c r="AD14" s="216"/>
      <c r="AE14" s="216"/>
      <c r="AF14" s="109"/>
      <c r="AG14" s="109"/>
      <c r="AH14" s="186" t="str">
        <f t="shared" si="0"/>
        <v/>
      </c>
      <c r="AI14" s="112"/>
    </row>
    <row r="15" spans="1:37">
      <c r="A15" s="212" t="s">
        <v>4</v>
      </c>
      <c r="B15" s="223" t="s">
        <v>7</v>
      </c>
      <c r="C15" s="17">
        <v>279919.8</v>
      </c>
      <c r="D15" s="17">
        <v>322190.08000000002</v>
      </c>
      <c r="E15" s="17">
        <v>370433.01</v>
      </c>
      <c r="F15" s="17">
        <v>499778.48</v>
      </c>
      <c r="G15" s="17">
        <v>415064.23</v>
      </c>
      <c r="H15" s="17">
        <v>495425.76</v>
      </c>
      <c r="I15" s="18">
        <v>468445.31</v>
      </c>
      <c r="J15" s="18">
        <v>444126.83</v>
      </c>
      <c r="K15" s="18">
        <v>420422.17</v>
      </c>
      <c r="L15" s="18">
        <v>483722.1</v>
      </c>
      <c r="M15" s="18">
        <v>510061.85</v>
      </c>
      <c r="N15" s="17">
        <f>SUM(M15-L15)</f>
        <v>26339.75</v>
      </c>
      <c r="O15" s="53">
        <v>562066.14</v>
      </c>
      <c r="P15" s="17">
        <f>SUM(O15-M15)</f>
        <v>52004.290000000037</v>
      </c>
      <c r="Q15" s="53">
        <v>557367.94999999995</v>
      </c>
      <c r="R15" s="17">
        <f>SUM(Q15-O15)</f>
        <v>-4698.1900000000605</v>
      </c>
      <c r="S15" s="221">
        <v>649123.64</v>
      </c>
      <c r="T15" s="221">
        <v>571966.5</v>
      </c>
      <c r="U15" s="221">
        <v>584911.54</v>
      </c>
      <c r="V15" s="221">
        <v>538601.65</v>
      </c>
      <c r="W15" s="221">
        <v>607234.61</v>
      </c>
      <c r="X15" s="221">
        <v>613406.53</v>
      </c>
      <c r="Y15" s="53">
        <v>648584.22</v>
      </c>
      <c r="Z15" s="53">
        <v>666759.59</v>
      </c>
      <c r="AA15" s="53">
        <v>668549.71</v>
      </c>
      <c r="AB15" s="53">
        <v>691370.18</v>
      </c>
      <c r="AC15" s="53">
        <v>743259.16</v>
      </c>
      <c r="AD15" s="53">
        <v>743729.31</v>
      </c>
      <c r="AE15" s="53">
        <v>686849.81</v>
      </c>
      <c r="AF15" s="114">
        <v>726462.49</v>
      </c>
      <c r="AG15" s="109">
        <v>785475.88</v>
      </c>
      <c r="AH15" s="116">
        <f t="shared" si="0"/>
        <v>59013.390000000014</v>
      </c>
      <c r="AI15" s="112">
        <f>AH15/AF15</f>
        <v>8.1233912022078414E-2</v>
      </c>
    </row>
    <row r="16" spans="1:37">
      <c r="A16" s="183"/>
      <c r="B16" s="218"/>
      <c r="C16" s="219"/>
      <c r="D16" s="219"/>
      <c r="E16" s="219"/>
      <c r="F16" s="219"/>
      <c r="G16" s="219"/>
      <c r="H16" s="219"/>
      <c r="I16" s="220"/>
      <c r="J16" s="220"/>
      <c r="K16" s="220"/>
      <c r="L16" s="220"/>
      <c r="M16" s="220"/>
      <c r="N16" s="219"/>
      <c r="O16" s="63"/>
      <c r="P16" s="110"/>
      <c r="Q16" s="63"/>
      <c r="R16" s="110"/>
      <c r="S16" s="106"/>
      <c r="T16" s="106"/>
      <c r="U16" s="106"/>
      <c r="V16" s="106"/>
      <c r="W16" s="106"/>
      <c r="X16" s="106"/>
      <c r="Y16" s="110"/>
      <c r="Z16" s="110"/>
      <c r="AA16" s="110"/>
      <c r="AB16" s="110"/>
      <c r="AC16" s="110"/>
      <c r="AD16" s="63"/>
      <c r="AE16" s="63"/>
      <c r="AF16" s="63"/>
      <c r="AG16" s="63"/>
      <c r="AH16" s="186"/>
      <c r="AI16" s="112"/>
    </row>
    <row r="17" spans="1:38" ht="15.6">
      <c r="A17" s="286" t="s">
        <v>5</v>
      </c>
      <c r="B17" s="287" t="s">
        <v>8</v>
      </c>
      <c r="C17" s="17">
        <v>279919.8</v>
      </c>
      <c r="D17" s="17">
        <v>322190.08000000002</v>
      </c>
      <c r="E17" s="17">
        <v>370433.01</v>
      </c>
      <c r="F17" s="17">
        <v>499778.48</v>
      </c>
      <c r="G17" s="17">
        <v>415064.23</v>
      </c>
      <c r="H17" s="17">
        <v>495425.76</v>
      </c>
      <c r="I17" s="18">
        <v>468445.31</v>
      </c>
      <c r="J17" s="18">
        <v>444126.83</v>
      </c>
      <c r="K17" s="18">
        <v>420422.17</v>
      </c>
      <c r="L17" s="18">
        <v>483722.1</v>
      </c>
      <c r="M17" s="18">
        <v>510061.85</v>
      </c>
      <c r="N17" s="17">
        <f>SUM(M17-L17)</f>
        <v>26339.75</v>
      </c>
      <c r="O17" s="53">
        <v>562066.14</v>
      </c>
      <c r="P17" s="17">
        <f>SUM(O17-M17)</f>
        <v>52004.290000000037</v>
      </c>
      <c r="Q17" s="53">
        <v>557367.94999999995</v>
      </c>
      <c r="R17" s="17">
        <f>SUM(Q17-O17)</f>
        <v>-4698.1900000000605</v>
      </c>
      <c r="S17" s="221">
        <v>649123.64</v>
      </c>
      <c r="T17" s="221">
        <v>571966.5</v>
      </c>
      <c r="U17" s="221">
        <v>584911.54</v>
      </c>
      <c r="V17" s="221">
        <v>538601.65</v>
      </c>
      <c r="W17" s="221">
        <v>607234.61</v>
      </c>
      <c r="X17" s="221">
        <v>613406.53</v>
      </c>
      <c r="Y17" s="53">
        <v>648584.22</v>
      </c>
      <c r="Z17" s="53">
        <v>666759.59</v>
      </c>
      <c r="AA17" s="53">
        <v>668549.71</v>
      </c>
      <c r="AB17" s="53">
        <v>691370.18</v>
      </c>
      <c r="AC17" s="53">
        <v>743259.16</v>
      </c>
      <c r="AD17" s="53">
        <v>743729.31</v>
      </c>
      <c r="AE17" s="53">
        <v>686849.81</v>
      </c>
      <c r="AF17" s="109"/>
      <c r="AG17" s="109"/>
      <c r="AH17" s="213" t="str">
        <f>IF(AG17=0,"",AG17-AF17)</f>
        <v/>
      </c>
      <c r="AI17" s="112"/>
    </row>
    <row r="18" spans="1:38">
      <c r="A18" s="272" t="s">
        <v>104</v>
      </c>
      <c r="B18" s="222" t="s">
        <v>100</v>
      </c>
      <c r="C18" s="17"/>
      <c r="D18" s="17"/>
      <c r="E18" s="17"/>
      <c r="F18" s="17"/>
      <c r="G18" s="17"/>
      <c r="H18" s="17"/>
      <c r="I18" s="18"/>
      <c r="J18" s="18"/>
      <c r="K18" s="18"/>
      <c r="L18" s="18"/>
      <c r="M18" s="18"/>
      <c r="N18" s="17"/>
      <c r="O18" s="53"/>
      <c r="P18" s="17"/>
      <c r="Q18" s="53"/>
      <c r="R18" s="17"/>
      <c r="S18" s="221"/>
      <c r="T18" s="221"/>
      <c r="U18" s="221"/>
      <c r="V18" s="221"/>
      <c r="W18" s="221"/>
      <c r="X18" s="221"/>
      <c r="Y18" s="53"/>
      <c r="Z18" s="53"/>
      <c r="AA18" s="53"/>
      <c r="AB18" s="53"/>
      <c r="AC18" s="53"/>
      <c r="AD18" s="53"/>
      <c r="AE18" s="53"/>
      <c r="AF18" s="53">
        <v>562139.72000000009</v>
      </c>
      <c r="AG18" s="53">
        <v>604808.72</v>
      </c>
      <c r="AH18" s="186">
        <f>IF(AG18=0,"",AG18-AF18)</f>
        <v>42668.999999999884</v>
      </c>
      <c r="AI18" s="112">
        <f>AH18/AF18</f>
        <v>7.5904616738343769E-2</v>
      </c>
    </row>
    <row r="19" spans="1:38">
      <c r="A19" s="272" t="s">
        <v>104</v>
      </c>
      <c r="B19" s="222" t="s">
        <v>101</v>
      </c>
      <c r="C19" s="17"/>
      <c r="D19" s="17"/>
      <c r="E19" s="17"/>
      <c r="F19" s="17"/>
      <c r="G19" s="17"/>
      <c r="H19" s="17"/>
      <c r="I19" s="18"/>
      <c r="J19" s="18"/>
      <c r="K19" s="18"/>
      <c r="L19" s="18"/>
      <c r="M19" s="18"/>
      <c r="N19" s="17"/>
      <c r="O19" s="53"/>
      <c r="P19" s="17"/>
      <c r="Q19" s="53"/>
      <c r="R19" s="17"/>
      <c r="S19" s="221"/>
      <c r="T19" s="221"/>
      <c r="U19" s="221"/>
      <c r="V19" s="221"/>
      <c r="W19" s="221"/>
      <c r="X19" s="221"/>
      <c r="Y19" s="53"/>
      <c r="Z19" s="53"/>
      <c r="AA19" s="53"/>
      <c r="AB19" s="53"/>
      <c r="AC19" s="53"/>
      <c r="AD19" s="53"/>
      <c r="AE19" s="53"/>
      <c r="AF19" s="53">
        <v>116212.75000000001</v>
      </c>
      <c r="AG19" s="53">
        <v>125343.42000000001</v>
      </c>
      <c r="AH19" s="186">
        <f>IF(AG19=0,"",AG19-AF19)</f>
        <v>9130.6699999999983</v>
      </c>
      <c r="AI19" s="112">
        <f>AH19/AF19</f>
        <v>7.8568573585944712E-2</v>
      </c>
      <c r="AK19" s="109"/>
      <c r="AL19" s="112"/>
    </row>
    <row r="20" spans="1:38" ht="15.6">
      <c r="A20" s="272" t="s">
        <v>104</v>
      </c>
      <c r="B20" s="224" t="s">
        <v>99</v>
      </c>
      <c r="C20" s="17"/>
      <c r="D20" s="17"/>
      <c r="E20" s="17"/>
      <c r="F20" s="17"/>
      <c r="G20" s="17"/>
      <c r="H20" s="17"/>
      <c r="I20" s="18"/>
      <c r="J20" s="18"/>
      <c r="K20" s="18"/>
      <c r="L20" s="18"/>
      <c r="M20" s="18"/>
      <c r="N20" s="17"/>
      <c r="O20" s="53"/>
      <c r="P20" s="17"/>
      <c r="Q20" s="53"/>
      <c r="R20" s="17"/>
      <c r="S20" s="221"/>
      <c r="T20" s="221"/>
      <c r="U20" s="221"/>
      <c r="V20" s="221"/>
      <c r="W20" s="221"/>
      <c r="X20" s="221"/>
      <c r="Y20" s="53"/>
      <c r="Z20" s="53"/>
      <c r="AA20" s="53"/>
      <c r="AB20" s="53"/>
      <c r="AC20" s="53"/>
      <c r="AD20" s="53"/>
      <c r="AE20" s="53"/>
      <c r="AF20" s="225">
        <f>SUM(AF18:AF19)</f>
        <v>678352.47000000009</v>
      </c>
      <c r="AG20" s="225">
        <f>SUM(AG18:AG19)</f>
        <v>730152.14</v>
      </c>
      <c r="AH20" s="226">
        <f>SUM(AH18:AH19)</f>
        <v>51799.669999999882</v>
      </c>
      <c r="AI20" s="227">
        <f>AH20/AF20</f>
        <v>7.6360995634024709E-2</v>
      </c>
    </row>
    <row r="21" spans="1:38" ht="15.6">
      <c r="A21" s="272" t="s">
        <v>105</v>
      </c>
      <c r="B21" s="280"/>
      <c r="C21" s="17"/>
      <c r="D21" s="17"/>
      <c r="E21" s="17"/>
      <c r="F21" s="17"/>
      <c r="G21" s="17"/>
      <c r="H21" s="17"/>
      <c r="I21" s="18"/>
      <c r="J21" s="18"/>
      <c r="K21" s="18"/>
      <c r="L21" s="18"/>
      <c r="M21" s="18"/>
      <c r="N21" s="17"/>
      <c r="O21" s="53"/>
      <c r="P21" s="17"/>
      <c r="Q21" s="53"/>
      <c r="R21" s="17"/>
      <c r="S21" s="221"/>
      <c r="T21" s="221"/>
      <c r="U21" s="221"/>
      <c r="V21" s="221"/>
      <c r="W21" s="221"/>
      <c r="X21" s="221"/>
      <c r="Y21" s="53"/>
      <c r="Z21" s="53"/>
      <c r="AA21" s="53"/>
      <c r="AB21" s="53"/>
      <c r="AC21" s="53"/>
      <c r="AD21" s="53"/>
      <c r="AE21" s="53"/>
      <c r="AF21" s="104">
        <f>(AF22-AF20)</f>
        <v>27463.59999999986</v>
      </c>
      <c r="AG21" s="278">
        <f>(AG22-AG20)</f>
        <v>23469.650000000023</v>
      </c>
      <c r="AH21" s="273"/>
      <c r="AI21" s="227"/>
    </row>
    <row r="22" spans="1:38" s="210" customFormat="1" ht="15.6">
      <c r="A22" s="279" t="s">
        <v>103</v>
      </c>
      <c r="B22" s="282" t="s">
        <v>99</v>
      </c>
      <c r="C22" s="274"/>
      <c r="D22" s="274"/>
      <c r="E22" s="274"/>
      <c r="F22" s="274"/>
      <c r="G22" s="274"/>
      <c r="H22" s="274"/>
      <c r="I22" s="275"/>
      <c r="J22" s="275"/>
      <c r="K22" s="275"/>
      <c r="L22" s="275"/>
      <c r="M22" s="275"/>
      <c r="N22" s="274"/>
      <c r="O22" s="276"/>
      <c r="P22" s="274"/>
      <c r="Q22" s="276"/>
      <c r="R22" s="274"/>
      <c r="S22" s="277"/>
      <c r="T22" s="277"/>
      <c r="U22" s="277"/>
      <c r="V22" s="277"/>
      <c r="W22" s="277"/>
      <c r="X22" s="277"/>
      <c r="Y22" s="276"/>
      <c r="Z22" s="276"/>
      <c r="AA22" s="276"/>
      <c r="AB22" s="276"/>
      <c r="AC22" s="276"/>
      <c r="AD22" s="276"/>
      <c r="AE22" s="276"/>
      <c r="AF22" s="225">
        <v>705816.07</v>
      </c>
      <c r="AG22" s="273">
        <v>753621.79</v>
      </c>
      <c r="AH22" s="17">
        <f>IF(AG22=0,"",AG22-AF22)</f>
        <v>47805.720000000088</v>
      </c>
      <c r="AI22" s="112">
        <f>AH22/AF22</f>
        <v>6.7731130009550639E-2</v>
      </c>
    </row>
    <row r="23" spans="1:38">
      <c r="A23" s="183"/>
      <c r="B23" s="281"/>
      <c r="C23" s="195">
        <v>324420.47999999998</v>
      </c>
      <c r="D23" s="195">
        <v>400296.03</v>
      </c>
      <c r="E23" s="195">
        <v>455968.34</v>
      </c>
      <c r="F23" s="195">
        <v>447868.7</v>
      </c>
      <c r="G23" s="195">
        <v>480453.98</v>
      </c>
      <c r="H23" s="195">
        <v>487674.65</v>
      </c>
      <c r="I23" s="196">
        <v>549411.69999999995</v>
      </c>
      <c r="J23" s="196">
        <v>660515.14</v>
      </c>
      <c r="K23" s="196">
        <v>610086.79</v>
      </c>
      <c r="L23" s="196">
        <v>550988.52</v>
      </c>
      <c r="M23" s="196">
        <v>606123.28</v>
      </c>
      <c r="N23" s="186">
        <f>SUM(M23-L23)</f>
        <v>55134.760000000009</v>
      </c>
      <c r="O23" s="109">
        <v>575142.99</v>
      </c>
      <c r="P23" s="186">
        <f>SUM(O23-M23)</f>
        <v>-30980.290000000037</v>
      </c>
      <c r="Q23" s="109">
        <v>595612.5</v>
      </c>
      <c r="R23" s="186">
        <f>SUM(Q23-O23)</f>
        <v>20469.510000000009</v>
      </c>
      <c r="S23" s="98">
        <v>590460.61</v>
      </c>
      <c r="T23" s="98">
        <v>604410.99</v>
      </c>
      <c r="U23" s="98">
        <v>608753.28</v>
      </c>
      <c r="V23" s="98">
        <v>602641.93000000005</v>
      </c>
      <c r="W23" s="98">
        <v>612073.01</v>
      </c>
      <c r="X23" s="98">
        <v>660381.94999999995</v>
      </c>
      <c r="Y23" s="109">
        <v>629385.54</v>
      </c>
      <c r="Z23" s="109">
        <v>721375.76</v>
      </c>
      <c r="AA23" s="109">
        <v>790097.02</v>
      </c>
      <c r="AB23" s="109">
        <v>802292.11</v>
      </c>
      <c r="AC23" s="109">
        <v>850420.9</v>
      </c>
      <c r="AD23" s="109">
        <v>797530.17</v>
      </c>
      <c r="AE23" s="109">
        <v>826737.63</v>
      </c>
      <c r="AF23" s="109"/>
      <c r="AG23" s="109"/>
      <c r="AH23" s="186"/>
      <c r="AI23" s="112"/>
    </row>
    <row r="24" spans="1:38" ht="15.6">
      <c r="A24" s="287" t="s">
        <v>6</v>
      </c>
      <c r="B24" s="287" t="s">
        <v>9</v>
      </c>
      <c r="C24" s="195"/>
      <c r="D24" s="195"/>
      <c r="E24" s="195"/>
      <c r="F24" s="195"/>
      <c r="G24" s="195"/>
      <c r="H24" s="195"/>
      <c r="I24" s="196"/>
      <c r="J24" s="196"/>
      <c r="K24" s="196"/>
      <c r="L24" s="196"/>
      <c r="M24" s="196"/>
      <c r="N24" s="186"/>
      <c r="O24" s="109"/>
      <c r="Q24" s="109"/>
      <c r="S24" s="98"/>
      <c r="T24" s="98"/>
      <c r="U24" s="98"/>
      <c r="V24" s="98"/>
      <c r="W24" s="98"/>
      <c r="X24" s="98"/>
      <c r="AD24" s="109"/>
      <c r="AE24" s="109"/>
      <c r="AF24" s="109"/>
      <c r="AG24" s="109"/>
      <c r="AH24" s="186"/>
      <c r="AI24" s="112"/>
    </row>
    <row r="25" spans="1:38">
      <c r="A25" s="272" t="s">
        <v>104</v>
      </c>
      <c r="B25" s="222" t="s">
        <v>100</v>
      </c>
      <c r="C25" s="17"/>
      <c r="D25" s="17"/>
      <c r="E25" s="17"/>
      <c r="F25" s="17"/>
      <c r="G25" s="17"/>
      <c r="H25" s="17"/>
      <c r="I25" s="18"/>
      <c r="J25" s="18"/>
      <c r="K25" s="18"/>
      <c r="L25" s="18"/>
      <c r="M25" s="18"/>
      <c r="N25" s="17"/>
      <c r="O25" s="53"/>
      <c r="P25" s="17"/>
      <c r="Q25" s="53"/>
      <c r="R25" s="17"/>
      <c r="S25" s="221"/>
      <c r="T25" s="221"/>
      <c r="U25" s="221"/>
      <c r="V25" s="221"/>
      <c r="W25" s="221"/>
      <c r="X25" s="221"/>
      <c r="Y25" s="53"/>
      <c r="Z25" s="53"/>
      <c r="AA25" s="53"/>
      <c r="AB25" s="53"/>
      <c r="AC25" s="53"/>
      <c r="AD25" s="53"/>
      <c r="AE25" s="53"/>
      <c r="AF25" s="53">
        <v>668155.27999999991</v>
      </c>
      <c r="AG25" s="53">
        <v>706661.64</v>
      </c>
      <c r="AH25" s="186">
        <v>38506.360000000102</v>
      </c>
      <c r="AI25" s="112">
        <f>AH25/AF25</f>
        <v>5.7630854911451285E-2</v>
      </c>
    </row>
    <row r="26" spans="1:38">
      <c r="A26" s="272" t="s">
        <v>104</v>
      </c>
      <c r="B26" s="222" t="s">
        <v>101</v>
      </c>
      <c r="C26" s="17"/>
      <c r="D26" s="17"/>
      <c r="E26" s="17"/>
      <c r="F26" s="17"/>
      <c r="G26" s="17"/>
      <c r="H26" s="17"/>
      <c r="I26" s="18"/>
      <c r="J26" s="18"/>
      <c r="K26" s="18"/>
      <c r="L26" s="18"/>
      <c r="M26" s="18"/>
      <c r="N26" s="17"/>
      <c r="O26" s="53"/>
      <c r="P26" s="17"/>
      <c r="Q26" s="53"/>
      <c r="R26" s="17"/>
      <c r="S26" s="221"/>
      <c r="T26" s="221"/>
      <c r="U26" s="221"/>
      <c r="V26" s="221"/>
      <c r="W26" s="221"/>
      <c r="X26" s="221"/>
      <c r="Y26" s="53"/>
      <c r="Z26" s="53"/>
      <c r="AA26" s="53"/>
      <c r="AB26" s="53"/>
      <c r="AC26" s="53"/>
      <c r="AD26" s="53"/>
      <c r="AE26" s="53"/>
      <c r="AF26" s="53">
        <v>270267.67</v>
      </c>
      <c r="AG26" s="53">
        <v>160266.53</v>
      </c>
      <c r="AH26" s="186">
        <f>SUM(AG26,-AF26)</f>
        <v>-110001.13999999998</v>
      </c>
      <c r="AI26" s="112">
        <f>AH26/AF26</f>
        <v>-0.40700813382525552</v>
      </c>
    </row>
    <row r="27" spans="1:38" ht="15.6">
      <c r="A27" s="272" t="s">
        <v>104</v>
      </c>
      <c r="B27" s="224" t="s">
        <v>99</v>
      </c>
      <c r="C27" s="17"/>
      <c r="D27" s="17"/>
      <c r="E27" s="17"/>
      <c r="F27" s="17"/>
      <c r="G27" s="17"/>
      <c r="H27" s="17"/>
      <c r="I27" s="18"/>
      <c r="J27" s="18"/>
      <c r="K27" s="18"/>
      <c r="L27" s="18"/>
      <c r="M27" s="18"/>
      <c r="N27" s="17"/>
      <c r="O27" s="53"/>
      <c r="P27" s="17"/>
      <c r="Q27" s="53"/>
      <c r="R27" s="17"/>
      <c r="S27" s="221"/>
      <c r="T27" s="221"/>
      <c r="U27" s="221"/>
      <c r="V27" s="221"/>
      <c r="W27" s="221"/>
      <c r="X27" s="221"/>
      <c r="Y27" s="53"/>
      <c r="Z27" s="53"/>
      <c r="AA27" s="53"/>
      <c r="AB27" s="53"/>
      <c r="AC27" s="53"/>
      <c r="AD27" s="53"/>
      <c r="AE27" s="53"/>
      <c r="AF27" s="225">
        <f>SUM(AF25,AF26)</f>
        <v>938422.95</v>
      </c>
      <c r="AG27" s="225">
        <f>SUM(AG25,AG26)</f>
        <v>866928.17</v>
      </c>
      <c r="AH27" s="225">
        <f>SUM(AH25,AH26)</f>
        <v>-71494.779999999882</v>
      </c>
      <c r="AI27" s="227">
        <f>AH27/AF27</f>
        <v>-7.6186094979880756E-2</v>
      </c>
    </row>
    <row r="28" spans="1:38" ht="15.6">
      <c r="A28" s="272" t="s">
        <v>105</v>
      </c>
      <c r="B28" s="280"/>
      <c r="C28" s="17"/>
      <c r="D28" s="17"/>
      <c r="E28" s="17"/>
      <c r="F28" s="17"/>
      <c r="G28" s="17"/>
      <c r="H28" s="17"/>
      <c r="I28" s="18"/>
      <c r="J28" s="18"/>
      <c r="K28" s="18"/>
      <c r="L28" s="18"/>
      <c r="M28" s="18"/>
      <c r="N28" s="17"/>
      <c r="O28" s="53"/>
      <c r="P28" s="17"/>
      <c r="Q28" s="53"/>
      <c r="R28" s="17"/>
      <c r="S28" s="221"/>
      <c r="T28" s="221"/>
      <c r="U28" s="221"/>
      <c r="V28" s="221"/>
      <c r="W28" s="221"/>
      <c r="X28" s="221"/>
      <c r="Y28" s="53"/>
      <c r="Z28" s="53"/>
      <c r="AA28" s="53"/>
      <c r="AB28" s="53"/>
      <c r="AC28" s="53"/>
      <c r="AD28" s="53"/>
      <c r="AE28" s="53"/>
      <c r="AF28" s="104">
        <f>SUM(AF29,-AF27)</f>
        <v>32508.680000000051</v>
      </c>
      <c r="AG28" s="104">
        <f>SUM(AG29,-AG27)</f>
        <v>29771.819999999949</v>
      </c>
      <c r="AH28" s="273"/>
      <c r="AI28" s="227"/>
      <c r="AK28" s="109"/>
    </row>
    <row r="29" spans="1:38" ht="15.6">
      <c r="A29" s="279" t="s">
        <v>103</v>
      </c>
      <c r="B29" s="282" t="s">
        <v>99</v>
      </c>
      <c r="C29" s="274"/>
      <c r="D29" s="274"/>
      <c r="E29" s="274"/>
      <c r="F29" s="274"/>
      <c r="G29" s="274"/>
      <c r="H29" s="274"/>
      <c r="I29" s="275"/>
      <c r="J29" s="275"/>
      <c r="K29" s="275"/>
      <c r="L29" s="275"/>
      <c r="M29" s="275"/>
      <c r="N29" s="274"/>
      <c r="O29" s="276"/>
      <c r="P29" s="274"/>
      <c r="Q29" s="276"/>
      <c r="R29" s="274"/>
      <c r="S29" s="277"/>
      <c r="T29" s="277"/>
      <c r="U29" s="277"/>
      <c r="V29" s="277"/>
      <c r="W29" s="277"/>
      <c r="X29" s="277"/>
      <c r="Y29" s="276"/>
      <c r="Z29" s="276"/>
      <c r="AA29" s="276"/>
      <c r="AB29" s="276"/>
      <c r="AC29" s="276"/>
      <c r="AD29" s="276"/>
      <c r="AE29" s="276"/>
      <c r="AF29" s="225">
        <v>970931.63</v>
      </c>
      <c r="AG29" s="284">
        <v>896699.99</v>
      </c>
      <c r="AH29" s="17">
        <f>SUM(AG29,-AF29)</f>
        <v>-74231.640000000014</v>
      </c>
      <c r="AI29" s="112">
        <f>AH29/AF29</f>
        <v>-7.6454034152744627E-2</v>
      </c>
    </row>
    <row r="30" spans="1:38">
      <c r="A30" s="194"/>
      <c r="B30" s="183"/>
      <c r="C30" s="186"/>
      <c r="D30" s="186"/>
      <c r="E30" s="186"/>
      <c r="F30" s="186"/>
      <c r="G30" s="186"/>
      <c r="H30" s="186"/>
      <c r="I30" s="198"/>
      <c r="J30" s="198"/>
      <c r="K30" s="198"/>
      <c r="L30" s="198"/>
      <c r="M30" s="198"/>
      <c r="N30" s="186"/>
      <c r="O30" s="109"/>
      <c r="Q30" s="109"/>
      <c r="S30" s="98"/>
      <c r="T30" s="98"/>
      <c r="U30" s="98"/>
      <c r="V30" s="98"/>
      <c r="W30" s="98"/>
      <c r="X30" s="98"/>
      <c r="AD30" s="109"/>
      <c r="AE30" s="109"/>
      <c r="AF30" s="109"/>
      <c r="AG30" s="109"/>
      <c r="AH30" s="186"/>
      <c r="AI30" s="112"/>
      <c r="AK30" s="112"/>
    </row>
    <row r="31" spans="1:38" ht="15.6">
      <c r="A31" s="287" t="s">
        <v>7</v>
      </c>
      <c r="B31" s="286" t="s">
        <v>10</v>
      </c>
      <c r="C31" s="186">
        <v>431889.56</v>
      </c>
      <c r="D31" s="186">
        <v>447959.28</v>
      </c>
      <c r="E31" s="186">
        <v>537782.65</v>
      </c>
      <c r="F31" s="186">
        <v>573768.82999999996</v>
      </c>
      <c r="G31" s="186">
        <v>581105.94999999995</v>
      </c>
      <c r="H31" s="186">
        <v>618639.16</v>
      </c>
      <c r="I31" s="198">
        <v>626275.06000000006</v>
      </c>
      <c r="J31" s="198">
        <v>807970.21</v>
      </c>
      <c r="K31" s="198">
        <v>588797.62</v>
      </c>
      <c r="L31" s="198">
        <v>692915.82</v>
      </c>
      <c r="M31" s="198">
        <v>681366.93</v>
      </c>
      <c r="N31" s="186">
        <f>SUM(M31-L31)</f>
        <v>-11548.889999999898</v>
      </c>
      <c r="O31" s="109">
        <v>683584.35</v>
      </c>
      <c r="P31" s="186">
        <f>SUM(O31-M31)</f>
        <v>2217.4199999999255</v>
      </c>
      <c r="Q31" s="109">
        <v>739265.82</v>
      </c>
      <c r="R31" s="186">
        <f>SUM(Q31-O31)</f>
        <v>55681.469999999972</v>
      </c>
      <c r="S31" s="98">
        <v>690900.47999999998</v>
      </c>
      <c r="T31" s="98">
        <v>752982.24</v>
      </c>
      <c r="U31" s="98">
        <v>745308.06</v>
      </c>
      <c r="V31" s="98">
        <v>684317.69</v>
      </c>
      <c r="W31" s="98">
        <v>733308.77</v>
      </c>
      <c r="X31" s="98">
        <v>737839.35</v>
      </c>
      <c r="Y31" s="109">
        <v>742651.78</v>
      </c>
      <c r="Z31" s="109">
        <v>895847.3</v>
      </c>
      <c r="AA31" s="109">
        <v>881781.85</v>
      </c>
      <c r="AB31" s="109">
        <v>911547.43</v>
      </c>
      <c r="AC31" s="109">
        <v>910752.97</v>
      </c>
      <c r="AD31" s="109">
        <v>889895.04</v>
      </c>
      <c r="AE31" s="109">
        <v>937188.05</v>
      </c>
      <c r="AF31" s="109"/>
      <c r="AG31" s="109"/>
      <c r="AH31" s="186"/>
      <c r="AI31" s="112"/>
    </row>
    <row r="32" spans="1:38" ht="30.75" customHeight="1">
      <c r="A32" s="272" t="s">
        <v>104</v>
      </c>
      <c r="B32" s="222" t="s">
        <v>100</v>
      </c>
      <c r="C32" s="17"/>
      <c r="D32" s="17"/>
      <c r="E32" s="17"/>
      <c r="F32" s="17"/>
      <c r="G32" s="17"/>
      <c r="H32" s="17"/>
      <c r="I32" s="18"/>
      <c r="J32" s="18"/>
      <c r="K32" s="18"/>
      <c r="L32" s="18"/>
      <c r="M32" s="18"/>
      <c r="N32" s="17"/>
      <c r="O32" s="53"/>
      <c r="P32" s="17"/>
      <c r="Q32" s="53"/>
      <c r="R32" s="17"/>
      <c r="S32" s="221"/>
      <c r="T32" s="221"/>
      <c r="U32" s="221"/>
      <c r="V32" s="221"/>
      <c r="W32" s="221"/>
      <c r="X32" s="221"/>
      <c r="Y32" s="53"/>
      <c r="Z32" s="53"/>
      <c r="AA32" s="53"/>
      <c r="AB32" s="53"/>
      <c r="AC32" s="53"/>
      <c r="AD32" s="53"/>
      <c r="AE32" s="53"/>
      <c r="AF32" s="53">
        <v>661085.96000000008</v>
      </c>
      <c r="AG32" s="53">
        <v>635507.09000000008</v>
      </c>
      <c r="AH32" s="186">
        <f>SUM(AG32,-AF32)</f>
        <v>-25578.869999999995</v>
      </c>
      <c r="AI32" s="112">
        <f>AH32/AF32</f>
        <v>-3.8692199725433578E-2</v>
      </c>
      <c r="AK32" s="109"/>
    </row>
    <row r="33" spans="1:37">
      <c r="A33" s="272" t="s">
        <v>104</v>
      </c>
      <c r="B33" s="222" t="s">
        <v>101</v>
      </c>
      <c r="C33" s="17"/>
      <c r="D33" s="17"/>
      <c r="E33" s="17"/>
      <c r="F33" s="17"/>
      <c r="G33" s="17"/>
      <c r="H33" s="17"/>
      <c r="I33" s="18"/>
      <c r="J33" s="18"/>
      <c r="K33" s="18"/>
      <c r="L33" s="18"/>
      <c r="M33" s="18"/>
      <c r="N33" s="17"/>
      <c r="O33" s="53"/>
      <c r="P33" s="17"/>
      <c r="Q33" s="53"/>
      <c r="R33" s="17"/>
      <c r="S33" s="221"/>
      <c r="T33" s="221"/>
      <c r="U33" s="221"/>
      <c r="V33" s="221"/>
      <c r="W33" s="221"/>
      <c r="X33" s="221"/>
      <c r="Y33" s="53"/>
      <c r="Z33" s="53"/>
      <c r="AA33" s="53"/>
      <c r="AB33" s="53"/>
      <c r="AC33" s="53"/>
      <c r="AD33" s="53"/>
      <c r="AE33" s="53"/>
      <c r="AF33" s="53">
        <v>261734</v>
      </c>
      <c r="AG33" s="312">
        <v>186066</v>
      </c>
      <c r="AH33" s="186">
        <f>SUM(AG33,-AF33)</f>
        <v>-75668</v>
      </c>
      <c r="AI33" s="112">
        <f>AH33/AF33</f>
        <v>-0.2891026767634316</v>
      </c>
      <c r="AK33" s="109"/>
    </row>
    <row r="34" spans="1:37" ht="15.6">
      <c r="A34" s="272" t="s">
        <v>104</v>
      </c>
      <c r="B34" s="224" t="s">
        <v>99</v>
      </c>
      <c r="C34" s="17"/>
      <c r="D34" s="17"/>
      <c r="E34" s="17"/>
      <c r="F34" s="17"/>
      <c r="G34" s="17"/>
      <c r="H34" s="17"/>
      <c r="I34" s="18"/>
      <c r="J34" s="18"/>
      <c r="K34" s="18"/>
      <c r="L34" s="18"/>
      <c r="M34" s="18"/>
      <c r="N34" s="17"/>
      <c r="O34" s="53"/>
      <c r="P34" s="17"/>
      <c r="Q34" s="53"/>
      <c r="R34" s="17"/>
      <c r="S34" s="221"/>
      <c r="T34" s="221"/>
      <c r="U34" s="221"/>
      <c r="V34" s="221"/>
      <c r="W34" s="221"/>
      <c r="X34" s="221"/>
      <c r="Y34" s="53"/>
      <c r="Z34" s="53"/>
      <c r="AA34" s="53"/>
      <c r="AB34" s="53"/>
      <c r="AC34" s="53"/>
      <c r="AD34" s="53"/>
      <c r="AE34" s="53"/>
      <c r="AF34" s="225">
        <f>SUM(AF32,AF33)</f>
        <v>922819.96000000008</v>
      </c>
      <c r="AG34" s="313">
        <f>SUM(AG32:AG33)</f>
        <v>821573.09000000008</v>
      </c>
      <c r="AH34" s="225">
        <f>SUM(AH32,AH33)</f>
        <v>-101246.87</v>
      </c>
      <c r="AI34" s="227">
        <f>AH34/AF34</f>
        <v>-0.10971465116554262</v>
      </c>
    </row>
    <row r="35" spans="1:37" ht="15.6">
      <c r="A35" s="272" t="s">
        <v>105</v>
      </c>
      <c r="B35" s="280"/>
      <c r="C35" s="17"/>
      <c r="D35" s="17"/>
      <c r="E35" s="17"/>
      <c r="F35" s="17"/>
      <c r="G35" s="17"/>
      <c r="H35" s="17"/>
      <c r="I35" s="18"/>
      <c r="J35" s="18"/>
      <c r="K35" s="18"/>
      <c r="L35" s="18"/>
      <c r="M35" s="18"/>
      <c r="N35" s="17"/>
      <c r="O35" s="53"/>
      <c r="P35" s="17"/>
      <c r="Q35" s="53"/>
      <c r="R35" s="17"/>
      <c r="S35" s="221"/>
      <c r="T35" s="221"/>
      <c r="U35" s="221"/>
      <c r="V35" s="221"/>
      <c r="W35" s="221"/>
      <c r="X35" s="221"/>
      <c r="Y35" s="53"/>
      <c r="Z35" s="53"/>
      <c r="AA35" s="53"/>
      <c r="AB35" s="53"/>
      <c r="AC35" s="53"/>
      <c r="AD35" s="53"/>
      <c r="AE35" s="53"/>
      <c r="AF35" s="104">
        <f>SUM(AF36,-AF34)</f>
        <v>48111.669999999925</v>
      </c>
      <c r="AG35" s="314">
        <f>SUM(AG36,-AG34)</f>
        <v>44067.329999999958</v>
      </c>
      <c r="AH35" s="225">
        <f>-SUM(AF35,-AG35)</f>
        <v>-4044.3399999999674</v>
      </c>
      <c r="AI35" s="227">
        <f>AH35/AF35</f>
        <v>-8.4061517714932227E-2</v>
      </c>
    </row>
    <row r="36" spans="1:37" ht="15.6">
      <c r="A36" s="279" t="s">
        <v>103</v>
      </c>
      <c r="B36" s="282" t="s">
        <v>99</v>
      </c>
      <c r="C36" s="274"/>
      <c r="D36" s="274"/>
      <c r="E36" s="274"/>
      <c r="F36" s="274"/>
      <c r="G36" s="274"/>
      <c r="H36" s="274"/>
      <c r="I36" s="275"/>
      <c r="J36" s="275"/>
      <c r="K36" s="275"/>
      <c r="L36" s="275"/>
      <c r="M36" s="275"/>
      <c r="N36" s="274"/>
      <c r="O36" s="276"/>
      <c r="P36" s="274"/>
      <c r="Q36" s="276"/>
      <c r="R36" s="274"/>
      <c r="S36" s="277"/>
      <c r="T36" s="277"/>
      <c r="U36" s="277"/>
      <c r="V36" s="277"/>
      <c r="W36" s="277"/>
      <c r="X36" s="277"/>
      <c r="Y36" s="276"/>
      <c r="Z36" s="276"/>
      <c r="AA36" s="276"/>
      <c r="AB36" s="276"/>
      <c r="AC36" s="276"/>
      <c r="AD36" s="276"/>
      <c r="AE36" s="276"/>
      <c r="AF36" s="225">
        <v>970931.63</v>
      </c>
      <c r="AG36" s="284">
        <v>865640.42</v>
      </c>
      <c r="AH36" s="17">
        <f>SUM(-AF36,AG36)</f>
        <v>-105291.20999999996</v>
      </c>
      <c r="AI36" s="112">
        <f>AH36/AF36</f>
        <v>-0.10844348535643025</v>
      </c>
    </row>
    <row r="37" spans="1:37">
      <c r="A37" s="183"/>
      <c r="B37" s="197"/>
      <c r="C37" s="186"/>
      <c r="D37" s="186"/>
      <c r="E37" s="186"/>
      <c r="F37" s="186"/>
      <c r="G37" s="186"/>
      <c r="H37" s="186"/>
      <c r="I37" s="198"/>
      <c r="J37" s="198"/>
      <c r="K37" s="198"/>
      <c r="L37" s="198"/>
      <c r="M37" s="198"/>
      <c r="N37" s="186"/>
      <c r="O37" s="109"/>
      <c r="Q37" s="109"/>
      <c r="S37" s="98"/>
      <c r="T37" s="98"/>
      <c r="U37" s="98"/>
      <c r="V37" s="98"/>
      <c r="W37" s="98"/>
      <c r="X37" s="98"/>
      <c r="AD37" s="109"/>
      <c r="AE37" s="109"/>
      <c r="AF37" s="109"/>
      <c r="AG37" s="109"/>
      <c r="AH37" s="186"/>
      <c r="AI37" s="112"/>
    </row>
    <row r="38" spans="1:37" ht="15.6">
      <c r="A38" s="286" t="s">
        <v>8</v>
      </c>
      <c r="B38" s="286" t="s">
        <v>11</v>
      </c>
      <c r="C38" s="195">
        <v>498356.52</v>
      </c>
      <c r="D38" s="195">
        <v>545228.31000000006</v>
      </c>
      <c r="E38" s="195">
        <v>536015.16</v>
      </c>
      <c r="F38" s="195">
        <v>526407.30000000005</v>
      </c>
      <c r="G38" s="195">
        <v>657752.38</v>
      </c>
      <c r="H38" s="195">
        <v>796243.31</v>
      </c>
      <c r="I38" s="196">
        <v>766282.84</v>
      </c>
      <c r="J38" s="196">
        <v>725501.37</v>
      </c>
      <c r="K38" s="196">
        <v>740505.74</v>
      </c>
      <c r="L38" s="196">
        <v>800498.7</v>
      </c>
      <c r="M38" s="196">
        <v>786533.01</v>
      </c>
      <c r="N38" s="186">
        <f>SUM(M38-L38)</f>
        <v>-13965.689999999944</v>
      </c>
      <c r="O38" s="109">
        <v>772184.38</v>
      </c>
      <c r="P38" s="186">
        <f>SUM(O38-M38)</f>
        <v>-14348.630000000005</v>
      </c>
      <c r="Q38" s="109">
        <v>857862.05</v>
      </c>
      <c r="R38" s="186">
        <f>SUM(Q38-O38)</f>
        <v>85677.670000000042</v>
      </c>
      <c r="S38" s="98">
        <v>863826.16</v>
      </c>
      <c r="T38" s="98">
        <v>880052.22</v>
      </c>
      <c r="U38" s="98">
        <v>874848.28</v>
      </c>
      <c r="V38" s="98">
        <v>717527.3</v>
      </c>
      <c r="W38" s="98">
        <v>822016</v>
      </c>
      <c r="X38" s="98">
        <v>884522.41</v>
      </c>
      <c r="Y38" s="109">
        <v>911830.88</v>
      </c>
      <c r="Z38" s="109">
        <v>868791.71</v>
      </c>
      <c r="AA38" s="109">
        <v>1021331.91</v>
      </c>
      <c r="AB38" s="109">
        <v>973186.75</v>
      </c>
      <c r="AC38" s="109">
        <v>1037120.71</v>
      </c>
      <c r="AD38" s="109">
        <v>1024228.29</v>
      </c>
      <c r="AE38" s="109">
        <v>944233.16</v>
      </c>
      <c r="AF38" s="109"/>
      <c r="AG38" s="109"/>
      <c r="AH38" s="186"/>
      <c r="AI38" s="112"/>
    </row>
    <row r="39" spans="1:37">
      <c r="A39" s="272" t="s">
        <v>104</v>
      </c>
      <c r="B39" s="222" t="s">
        <v>100</v>
      </c>
      <c r="C39" s="17"/>
      <c r="D39" s="17"/>
      <c r="E39" s="17"/>
      <c r="F39" s="17"/>
      <c r="G39" s="17"/>
      <c r="H39" s="17"/>
      <c r="I39" s="18"/>
      <c r="J39" s="18"/>
      <c r="K39" s="18"/>
      <c r="L39" s="18"/>
      <c r="M39" s="18"/>
      <c r="N39" s="17"/>
      <c r="O39" s="53"/>
      <c r="P39" s="17"/>
      <c r="Q39" s="53"/>
      <c r="R39" s="17"/>
      <c r="S39" s="221"/>
      <c r="T39" s="221"/>
      <c r="U39" s="221"/>
      <c r="V39" s="221"/>
      <c r="W39" s="221"/>
      <c r="X39" s="221"/>
      <c r="Y39" s="53"/>
      <c r="Z39" s="53"/>
      <c r="AA39" s="53"/>
      <c r="AB39" s="53"/>
      <c r="AC39" s="53"/>
      <c r="AD39" s="53"/>
      <c r="AE39" s="53"/>
      <c r="AF39" s="53">
        <v>710568.58</v>
      </c>
      <c r="AG39" s="318">
        <v>797720.53</v>
      </c>
      <c r="AH39" s="186">
        <f>SUM(AG39,-AF39)</f>
        <v>87151.95000000007</v>
      </c>
      <c r="AI39" s="112">
        <f>AH39/AF39</f>
        <v>0.1226510043548507</v>
      </c>
    </row>
    <row r="40" spans="1:37">
      <c r="A40" s="272" t="s">
        <v>104</v>
      </c>
      <c r="B40" s="222" t="s">
        <v>101</v>
      </c>
      <c r="C40" s="17"/>
      <c r="D40" s="17"/>
      <c r="E40" s="17"/>
      <c r="F40" s="17"/>
      <c r="G40" s="17"/>
      <c r="H40" s="17"/>
      <c r="I40" s="18"/>
      <c r="J40" s="18"/>
      <c r="K40" s="18"/>
      <c r="L40" s="18"/>
      <c r="M40" s="18"/>
      <c r="N40" s="17"/>
      <c r="O40" s="53"/>
      <c r="P40" s="17"/>
      <c r="Q40" s="53"/>
      <c r="R40" s="17"/>
      <c r="S40" s="221"/>
      <c r="T40" s="221"/>
      <c r="U40" s="221"/>
      <c r="V40" s="221"/>
      <c r="W40" s="221"/>
      <c r="X40" s="221"/>
      <c r="Y40" s="53"/>
      <c r="Z40" s="53"/>
      <c r="AA40" s="53"/>
      <c r="AB40" s="53"/>
      <c r="AC40" s="53"/>
      <c r="AD40" s="53"/>
      <c r="AE40" s="53"/>
      <c r="AF40" s="53">
        <v>170373.54000000004</v>
      </c>
      <c r="AG40" s="319">
        <v>209637.77</v>
      </c>
      <c r="AH40" s="186">
        <f>SUM(AG40,-AF40)</f>
        <v>39264.229999999952</v>
      </c>
      <c r="AI40" s="112">
        <f>AH40/AF40</f>
        <v>0.23045967114377</v>
      </c>
    </row>
    <row r="41" spans="1:37" ht="15.6">
      <c r="A41" s="272" t="s">
        <v>104</v>
      </c>
      <c r="B41" s="224" t="s">
        <v>99</v>
      </c>
      <c r="C41" s="17"/>
      <c r="D41" s="17"/>
      <c r="E41" s="17"/>
      <c r="F41" s="17"/>
      <c r="G41" s="17"/>
      <c r="H41" s="17"/>
      <c r="I41" s="18"/>
      <c r="J41" s="18"/>
      <c r="K41" s="18"/>
      <c r="L41" s="18"/>
      <c r="M41" s="18"/>
      <c r="N41" s="17"/>
      <c r="O41" s="53"/>
      <c r="P41" s="17"/>
      <c r="Q41" s="53"/>
      <c r="R41" s="17"/>
      <c r="S41" s="221"/>
      <c r="T41" s="221"/>
      <c r="U41" s="221"/>
      <c r="V41" s="221"/>
      <c r="W41" s="221"/>
      <c r="X41" s="221"/>
      <c r="Y41" s="53"/>
      <c r="Z41" s="53"/>
      <c r="AA41" s="53"/>
      <c r="AB41" s="53"/>
      <c r="AC41" s="53"/>
      <c r="AD41" s="53"/>
      <c r="AE41" s="53"/>
      <c r="AF41" s="225">
        <f>SUM(AF39,AF40)</f>
        <v>880942.12</v>
      </c>
      <c r="AG41" s="320">
        <f>SUM(AG39:AG40)</f>
        <v>1007358.3</v>
      </c>
      <c r="AH41" s="225">
        <f>SUM(AH39,AH40)</f>
        <v>126416.18000000002</v>
      </c>
      <c r="AI41" s="227">
        <f>AH41/AF41</f>
        <v>0.14350111900654725</v>
      </c>
    </row>
    <row r="42" spans="1:37" ht="15.6">
      <c r="A42" s="272" t="s">
        <v>105</v>
      </c>
      <c r="B42" s="280"/>
      <c r="C42" s="17"/>
      <c r="D42" s="17"/>
      <c r="E42" s="17"/>
      <c r="F42" s="17"/>
      <c r="G42" s="17"/>
      <c r="H42" s="17"/>
      <c r="I42" s="18"/>
      <c r="J42" s="18"/>
      <c r="K42" s="18"/>
      <c r="L42" s="18"/>
      <c r="M42" s="18"/>
      <c r="N42" s="17"/>
      <c r="O42" s="53"/>
      <c r="P42" s="17"/>
      <c r="Q42" s="53"/>
      <c r="R42" s="17"/>
      <c r="S42" s="221"/>
      <c r="T42" s="221"/>
      <c r="U42" s="221"/>
      <c r="V42" s="221"/>
      <c r="W42" s="221"/>
      <c r="X42" s="221"/>
      <c r="Y42" s="53"/>
      <c r="Z42" s="53"/>
      <c r="AA42" s="53"/>
      <c r="AB42" s="53"/>
      <c r="AC42" s="53"/>
      <c r="AD42" s="53"/>
      <c r="AE42" s="53"/>
      <c r="AF42" s="104">
        <f>SUM(AF43,-AF41)</f>
        <v>49824.839999999967</v>
      </c>
      <c r="AG42" s="321">
        <f>AG43-AG41</f>
        <v>301093.98</v>
      </c>
      <c r="AH42" s="225">
        <f>AG42-AF42</f>
        <v>251269.14</v>
      </c>
      <c r="AI42" s="227">
        <f>AH42/AF42</f>
        <v>5.0430496113986552</v>
      </c>
    </row>
    <row r="43" spans="1:37" ht="15.6">
      <c r="A43" s="279" t="s">
        <v>103</v>
      </c>
      <c r="B43" s="282" t="s">
        <v>99</v>
      </c>
      <c r="C43" s="274"/>
      <c r="D43" s="274"/>
      <c r="E43" s="274"/>
      <c r="F43" s="274"/>
      <c r="G43" s="274"/>
      <c r="H43" s="274"/>
      <c r="I43" s="275"/>
      <c r="J43" s="275"/>
      <c r="K43" s="275"/>
      <c r="L43" s="275"/>
      <c r="M43" s="275"/>
      <c r="N43" s="274"/>
      <c r="O43" s="276"/>
      <c r="P43" s="274"/>
      <c r="Q43" s="276"/>
      <c r="R43" s="274"/>
      <c r="S43" s="277"/>
      <c r="T43" s="277"/>
      <c r="U43" s="277"/>
      <c r="V43" s="277"/>
      <c r="W43" s="277"/>
      <c r="X43" s="277"/>
      <c r="Y43" s="276"/>
      <c r="Z43" s="276"/>
      <c r="AA43" s="276"/>
      <c r="AB43" s="276"/>
      <c r="AC43" s="276"/>
      <c r="AD43" s="276"/>
      <c r="AE43" s="276"/>
      <c r="AF43" s="225">
        <v>930766.96</v>
      </c>
      <c r="AG43" s="322">
        <v>1308452.28</v>
      </c>
      <c r="AH43" s="225">
        <f>SUM(-AF43,AG43)</f>
        <v>377685.32000000007</v>
      </c>
      <c r="AI43" s="112">
        <f>AH43/AF43</f>
        <v>0.40577860649458386</v>
      </c>
    </row>
    <row r="44" spans="1:37">
      <c r="A44" s="183"/>
      <c r="B44" s="183"/>
      <c r="C44" s="195"/>
      <c r="D44" s="195"/>
      <c r="E44" s="195"/>
      <c r="F44" s="195"/>
      <c r="G44" s="195"/>
      <c r="H44" s="195"/>
      <c r="I44" s="196"/>
      <c r="J44" s="196"/>
      <c r="K44" s="196"/>
      <c r="L44" s="196"/>
      <c r="M44" s="196"/>
      <c r="N44" s="186"/>
      <c r="O44" s="109"/>
      <c r="Q44" s="109"/>
      <c r="S44" s="98"/>
      <c r="T44" s="98"/>
      <c r="U44" s="98"/>
      <c r="V44" s="98"/>
      <c r="W44" s="98"/>
      <c r="X44" s="98"/>
      <c r="AD44" s="109"/>
      <c r="AE44" s="109"/>
      <c r="AF44" s="109"/>
      <c r="AG44" s="109"/>
      <c r="AH44" s="186"/>
      <c r="AI44" s="112"/>
    </row>
    <row r="45" spans="1:37" ht="15.6">
      <c r="A45" s="286" t="s">
        <v>9</v>
      </c>
      <c r="B45" s="287" t="s">
        <v>12</v>
      </c>
      <c r="C45" s="195">
        <v>441299.75</v>
      </c>
      <c r="D45" s="195">
        <v>481588.36</v>
      </c>
      <c r="E45" s="195">
        <v>580114.5</v>
      </c>
      <c r="F45" s="195">
        <v>643960.16</v>
      </c>
      <c r="G45" s="195">
        <v>659011.56000000006</v>
      </c>
      <c r="H45" s="195">
        <v>721835.9</v>
      </c>
      <c r="I45" s="196">
        <v>715902.44</v>
      </c>
      <c r="J45" s="196">
        <v>736298.44</v>
      </c>
      <c r="K45" s="196">
        <v>742017.35</v>
      </c>
      <c r="L45" s="196">
        <v>758828.07</v>
      </c>
      <c r="M45" s="196">
        <v>635702.14</v>
      </c>
      <c r="N45" s="186">
        <f>SUM(M45-L45)</f>
        <v>-123125.92999999993</v>
      </c>
      <c r="O45" s="109">
        <v>757306.06</v>
      </c>
      <c r="P45" s="186">
        <f>SUM(O45-M45)</f>
        <v>121603.92000000004</v>
      </c>
      <c r="Q45" s="109">
        <v>850164.3</v>
      </c>
      <c r="R45" s="186">
        <f>SUM(Q45-O45)</f>
        <v>92858.239999999991</v>
      </c>
      <c r="S45" s="98">
        <v>706165.17</v>
      </c>
      <c r="T45" s="98">
        <v>731241.53</v>
      </c>
      <c r="U45" s="98">
        <v>716657.5</v>
      </c>
      <c r="V45" s="98">
        <v>637225.09</v>
      </c>
      <c r="W45" s="98">
        <v>762574.05</v>
      </c>
      <c r="X45" s="98">
        <v>802498.65</v>
      </c>
      <c r="Y45" s="109">
        <v>764587.04</v>
      </c>
      <c r="Z45" s="109">
        <v>891216.4</v>
      </c>
      <c r="AA45" s="109">
        <v>898896.9</v>
      </c>
      <c r="AB45" s="109">
        <v>986677.73</v>
      </c>
      <c r="AC45" s="109">
        <v>932427.29</v>
      </c>
      <c r="AD45" s="109">
        <v>903905.24</v>
      </c>
      <c r="AE45" s="109">
        <v>943483.67</v>
      </c>
      <c r="AF45" s="109"/>
      <c r="AG45" s="109"/>
      <c r="AH45" s="186"/>
      <c r="AI45" s="112"/>
    </row>
    <row r="46" spans="1:37">
      <c r="A46" s="272" t="s">
        <v>104</v>
      </c>
      <c r="B46" s="222" t="s">
        <v>100</v>
      </c>
      <c r="C46" s="17"/>
      <c r="D46" s="17"/>
      <c r="E46" s="17"/>
      <c r="F46" s="17"/>
      <c r="G46" s="17"/>
      <c r="H46" s="17"/>
      <c r="I46" s="18"/>
      <c r="J46" s="18"/>
      <c r="K46" s="18"/>
      <c r="L46" s="18"/>
      <c r="M46" s="18"/>
      <c r="N46" s="17"/>
      <c r="O46" s="53"/>
      <c r="P46" s="17"/>
      <c r="Q46" s="53"/>
      <c r="R46" s="17"/>
      <c r="S46" s="221"/>
      <c r="T46" s="221"/>
      <c r="U46" s="221"/>
      <c r="V46" s="221"/>
      <c r="W46" s="221"/>
      <c r="X46" s="221"/>
      <c r="Y46" s="53"/>
      <c r="Z46" s="53"/>
      <c r="AA46" s="53"/>
      <c r="AB46" s="53"/>
      <c r="AC46" s="53"/>
      <c r="AD46" s="53"/>
      <c r="AE46" s="53"/>
      <c r="AF46" s="53">
        <v>791630.8</v>
      </c>
      <c r="AG46" s="318">
        <v>921112.01000000013</v>
      </c>
      <c r="AH46" s="186">
        <f>SUM(AG46,-AF46)</f>
        <v>129481.21000000008</v>
      </c>
      <c r="AI46" s="112">
        <f>AH46/AF46</f>
        <v>0.16356262287925138</v>
      </c>
    </row>
    <row r="47" spans="1:37">
      <c r="A47" s="272" t="s">
        <v>104</v>
      </c>
      <c r="B47" s="222" t="s">
        <v>101</v>
      </c>
      <c r="C47" s="17"/>
      <c r="D47" s="17"/>
      <c r="E47" s="17"/>
      <c r="F47" s="17"/>
      <c r="G47" s="17"/>
      <c r="H47" s="17"/>
      <c r="I47" s="18"/>
      <c r="J47" s="18"/>
      <c r="K47" s="18"/>
      <c r="L47" s="18"/>
      <c r="M47" s="18"/>
      <c r="N47" s="17"/>
      <c r="O47" s="53"/>
      <c r="P47" s="17"/>
      <c r="Q47" s="53"/>
      <c r="R47" s="17"/>
      <c r="S47" s="221"/>
      <c r="T47" s="221"/>
      <c r="U47" s="221"/>
      <c r="V47" s="221"/>
      <c r="W47" s="221"/>
      <c r="X47" s="221"/>
      <c r="Y47" s="53"/>
      <c r="Z47" s="53"/>
      <c r="AA47" s="53"/>
      <c r="AB47" s="53"/>
      <c r="AC47" s="53"/>
      <c r="AD47" s="53"/>
      <c r="AE47" s="53"/>
      <c r="AF47" s="53">
        <v>181758.15</v>
      </c>
      <c r="AG47" s="319">
        <v>232650.432</v>
      </c>
      <c r="AH47" s="186">
        <f>SUM(AG47,-AF47)</f>
        <v>50892.282000000007</v>
      </c>
      <c r="AI47" s="112">
        <f>AH47/AF47</f>
        <v>0.28000000000000003</v>
      </c>
    </row>
    <row r="48" spans="1:37" ht="15.6">
      <c r="A48" s="272" t="s">
        <v>104</v>
      </c>
      <c r="B48" s="224" t="s">
        <v>99</v>
      </c>
      <c r="C48" s="17"/>
      <c r="D48" s="17"/>
      <c r="E48" s="17"/>
      <c r="F48" s="17"/>
      <c r="G48" s="17"/>
      <c r="H48" s="17"/>
      <c r="I48" s="18"/>
      <c r="J48" s="18"/>
      <c r="K48" s="18"/>
      <c r="L48" s="18"/>
      <c r="M48" s="18"/>
      <c r="N48" s="17"/>
      <c r="O48" s="53"/>
      <c r="P48" s="17"/>
      <c r="Q48" s="53"/>
      <c r="R48" s="17"/>
      <c r="S48" s="221"/>
      <c r="T48" s="221"/>
      <c r="U48" s="221"/>
      <c r="V48" s="221"/>
      <c r="W48" s="221"/>
      <c r="X48" s="221"/>
      <c r="Y48" s="53"/>
      <c r="Z48" s="53"/>
      <c r="AA48" s="53"/>
      <c r="AB48" s="53"/>
      <c r="AC48" s="53"/>
      <c r="AD48" s="53"/>
      <c r="AE48" s="53"/>
      <c r="AF48" s="225">
        <f>SUM(AF46,AF47)</f>
        <v>973388.95000000007</v>
      </c>
      <c r="AG48" s="320">
        <f>SUM(AG46:AG47)</f>
        <v>1153762.442</v>
      </c>
      <c r="AH48" s="225">
        <f>SUM(AH46,AH47)</f>
        <v>180373.49200000009</v>
      </c>
      <c r="AI48" s="227">
        <f>AH48/AF48</f>
        <v>0.18530464312338873</v>
      </c>
    </row>
    <row r="49" spans="1:35" ht="15.6">
      <c r="A49" s="272" t="s">
        <v>105</v>
      </c>
      <c r="B49" s="280"/>
      <c r="C49" s="17"/>
      <c r="D49" s="17"/>
      <c r="E49" s="17"/>
      <c r="F49" s="17"/>
      <c r="G49" s="17"/>
      <c r="H49" s="17"/>
      <c r="I49" s="18"/>
      <c r="J49" s="18"/>
      <c r="K49" s="18"/>
      <c r="L49" s="18"/>
      <c r="M49" s="18"/>
      <c r="N49" s="17"/>
      <c r="O49" s="53"/>
      <c r="P49" s="17"/>
      <c r="Q49" s="53"/>
      <c r="R49" s="17"/>
      <c r="S49" s="221"/>
      <c r="T49" s="221"/>
      <c r="U49" s="221"/>
      <c r="V49" s="221"/>
      <c r="W49" s="221"/>
      <c r="X49" s="221"/>
      <c r="Y49" s="53"/>
      <c r="Z49" s="53"/>
      <c r="AA49" s="53"/>
      <c r="AB49" s="53"/>
      <c r="AC49" s="53"/>
      <c r="AD49" s="53"/>
      <c r="AE49" s="53"/>
      <c r="AF49" s="104">
        <f>SUM(AF50,-AF48)</f>
        <v>35705.389999999898</v>
      </c>
      <c r="AG49" s="321">
        <f>AG50-AG48</f>
        <v>23940.908000000054</v>
      </c>
      <c r="AH49" s="225">
        <f>AG49-AF49</f>
        <v>-11764.481999999844</v>
      </c>
      <c r="AI49" s="227">
        <f>AH49/AF49</f>
        <v>-0.32948756476262764</v>
      </c>
    </row>
    <row r="50" spans="1:35" ht="15.6">
      <c r="A50" s="279" t="s">
        <v>103</v>
      </c>
      <c r="B50" s="282" t="s">
        <v>99</v>
      </c>
      <c r="C50" s="274"/>
      <c r="D50" s="274"/>
      <c r="E50" s="274"/>
      <c r="F50" s="274"/>
      <c r="G50" s="274"/>
      <c r="H50" s="274"/>
      <c r="I50" s="275"/>
      <c r="J50" s="275"/>
      <c r="K50" s="275"/>
      <c r="L50" s="275"/>
      <c r="M50" s="275"/>
      <c r="N50" s="274"/>
      <c r="O50" s="276"/>
      <c r="P50" s="274"/>
      <c r="Q50" s="276"/>
      <c r="R50" s="274"/>
      <c r="S50" s="277"/>
      <c r="T50" s="277"/>
      <c r="U50" s="277"/>
      <c r="V50" s="277"/>
      <c r="W50" s="277"/>
      <c r="X50" s="277"/>
      <c r="Y50" s="276"/>
      <c r="Z50" s="276"/>
      <c r="AA50" s="276"/>
      <c r="AB50" s="276"/>
      <c r="AC50" s="276"/>
      <c r="AD50" s="276"/>
      <c r="AE50" s="276"/>
      <c r="AF50" s="225">
        <v>1009094.34</v>
      </c>
      <c r="AG50" s="322">
        <v>1177703.3500000001</v>
      </c>
      <c r="AH50" s="225">
        <f>SUM(-AF50,AG50)</f>
        <v>168609.01000000013</v>
      </c>
      <c r="AI50" s="112">
        <f>AH50/AF50</f>
        <v>0.1670894418058079</v>
      </c>
    </row>
    <row r="51" spans="1:35">
      <c r="A51" s="183"/>
      <c r="B51" s="194"/>
      <c r="C51" s="186"/>
      <c r="D51" s="186"/>
      <c r="E51" s="186"/>
      <c r="F51" s="186"/>
      <c r="G51" s="186"/>
      <c r="H51" s="186"/>
      <c r="I51" s="198"/>
      <c r="J51" s="198"/>
      <c r="K51" s="198"/>
      <c r="L51" s="198"/>
      <c r="M51" s="198"/>
      <c r="N51" s="186"/>
      <c r="O51" s="109"/>
      <c r="Q51" s="109"/>
      <c r="S51" s="98"/>
      <c r="T51" s="98"/>
      <c r="U51" s="98"/>
      <c r="V51" s="98"/>
      <c r="W51" s="98"/>
      <c r="X51" s="98"/>
      <c r="AD51" s="109"/>
      <c r="AE51" s="109"/>
      <c r="AF51" s="109"/>
      <c r="AG51" s="109"/>
      <c r="AH51" s="186"/>
      <c r="AI51" s="112"/>
    </row>
    <row r="52" spans="1:35">
      <c r="A52" s="194" t="s">
        <v>10</v>
      </c>
      <c r="B52" s="194" t="s">
        <v>13</v>
      </c>
      <c r="C52" s="186">
        <v>491739.48</v>
      </c>
      <c r="D52" s="186">
        <v>528277.78</v>
      </c>
      <c r="E52" s="186">
        <v>491155.34</v>
      </c>
      <c r="F52" s="186">
        <v>465802.81</v>
      </c>
      <c r="G52" s="186">
        <v>552623.84</v>
      </c>
      <c r="H52" s="186">
        <v>569036.79</v>
      </c>
      <c r="I52" s="198">
        <v>649013.87</v>
      </c>
      <c r="J52" s="198">
        <v>655738.86</v>
      </c>
      <c r="K52" s="198">
        <v>595933.94999999995</v>
      </c>
      <c r="L52" s="198">
        <v>726027.09</v>
      </c>
      <c r="M52" s="198">
        <v>709498.81</v>
      </c>
      <c r="N52" s="186">
        <f>SUM(M52-L52)</f>
        <v>-16528.279999999912</v>
      </c>
      <c r="O52" s="109">
        <v>722467.96</v>
      </c>
      <c r="P52" s="186">
        <f>SUM(O52-M52)</f>
        <v>12969.149999999907</v>
      </c>
      <c r="Q52" s="109">
        <v>724696.46</v>
      </c>
      <c r="R52" s="186">
        <f>SUM(Q52-O52)</f>
        <v>2228.5</v>
      </c>
      <c r="S52" s="98">
        <v>769852.72</v>
      </c>
      <c r="T52" s="98">
        <v>690308.61</v>
      </c>
      <c r="U52" s="98">
        <v>782954.92</v>
      </c>
      <c r="V52" s="98">
        <v>710080.13</v>
      </c>
      <c r="W52" s="98">
        <v>699456.09</v>
      </c>
      <c r="X52" s="98">
        <v>736848.77</v>
      </c>
      <c r="Y52" s="109">
        <v>777987.3</v>
      </c>
      <c r="Z52" s="109">
        <v>858436.75</v>
      </c>
      <c r="AA52" s="109">
        <v>864903.9</v>
      </c>
      <c r="AB52" s="109">
        <v>954677.45</v>
      </c>
      <c r="AC52" s="109">
        <v>939589.01</v>
      </c>
      <c r="AD52" s="109">
        <v>856710.41</v>
      </c>
      <c r="AE52" s="109">
        <v>850927.04</v>
      </c>
      <c r="AF52" s="109"/>
      <c r="AG52" s="109"/>
      <c r="AH52" s="186"/>
      <c r="AI52" s="112"/>
    </row>
    <row r="53" spans="1:35">
      <c r="A53" s="272" t="s">
        <v>104</v>
      </c>
      <c r="B53" s="222" t="s">
        <v>100</v>
      </c>
      <c r="C53" s="17"/>
      <c r="D53" s="17"/>
      <c r="E53" s="17"/>
      <c r="F53" s="17"/>
      <c r="G53" s="17"/>
      <c r="H53" s="17"/>
      <c r="I53" s="18"/>
      <c r="J53" s="18"/>
      <c r="K53" s="18"/>
      <c r="L53" s="18"/>
      <c r="M53" s="18"/>
      <c r="N53" s="17"/>
      <c r="O53" s="53"/>
      <c r="P53" s="17"/>
      <c r="Q53" s="53"/>
      <c r="R53" s="17"/>
      <c r="S53" s="221"/>
      <c r="T53" s="221"/>
      <c r="U53" s="221"/>
      <c r="V53" s="221"/>
      <c r="W53" s="221"/>
      <c r="X53" s="221"/>
      <c r="Y53" s="53"/>
      <c r="Z53" s="53"/>
      <c r="AA53" s="53"/>
      <c r="AB53" s="53"/>
      <c r="AC53" s="53"/>
      <c r="AD53" s="53"/>
      <c r="AE53" s="53"/>
      <c r="AF53" s="53">
        <v>791630.8</v>
      </c>
      <c r="AG53" s="315">
        <v>867492.14</v>
      </c>
      <c r="AH53" s="186">
        <f>SUM(AG53,-AF53)</f>
        <v>75861.339999999967</v>
      </c>
      <c r="AI53" s="112">
        <f>AH53/AF53</f>
        <v>9.582919209308173E-2</v>
      </c>
    </row>
    <row r="54" spans="1:35">
      <c r="A54" s="272" t="s">
        <v>104</v>
      </c>
      <c r="B54" s="222" t="s">
        <v>101</v>
      </c>
      <c r="C54" s="17"/>
      <c r="D54" s="17"/>
      <c r="E54" s="17"/>
      <c r="F54" s="17"/>
      <c r="G54" s="17"/>
      <c r="H54" s="17"/>
      <c r="I54" s="18"/>
      <c r="J54" s="18"/>
      <c r="K54" s="18"/>
      <c r="L54" s="18"/>
      <c r="M54" s="18"/>
      <c r="N54" s="17"/>
      <c r="O54" s="53"/>
      <c r="P54" s="17"/>
      <c r="Q54" s="53"/>
      <c r="R54" s="17"/>
      <c r="S54" s="221"/>
      <c r="T54" s="221"/>
      <c r="U54" s="221"/>
      <c r="V54" s="221"/>
      <c r="W54" s="221"/>
      <c r="X54" s="221"/>
      <c r="Y54" s="53"/>
      <c r="Z54" s="53"/>
      <c r="AA54" s="53"/>
      <c r="AB54" s="53"/>
      <c r="AC54" s="53"/>
      <c r="AD54" s="53"/>
      <c r="AE54" s="53"/>
      <c r="AF54" s="53">
        <v>221190.38999999998</v>
      </c>
      <c r="AG54" s="312">
        <v>258424.46000000002</v>
      </c>
      <c r="AH54" s="186">
        <f>SUM(AG54,-AF54)</f>
        <v>37234.070000000036</v>
      </c>
      <c r="AI54" s="112">
        <f>AH54/AF54</f>
        <v>0.16833493534687488</v>
      </c>
    </row>
    <row r="55" spans="1:35" ht="15.6">
      <c r="A55" s="272" t="s">
        <v>104</v>
      </c>
      <c r="B55" s="224" t="s">
        <v>99</v>
      </c>
      <c r="C55" s="17"/>
      <c r="D55" s="17"/>
      <c r="E55" s="17"/>
      <c r="F55" s="17"/>
      <c r="G55" s="17"/>
      <c r="H55" s="17"/>
      <c r="I55" s="18"/>
      <c r="J55" s="18"/>
      <c r="K55" s="18"/>
      <c r="L55" s="18"/>
      <c r="M55" s="18"/>
      <c r="N55" s="17"/>
      <c r="O55" s="53"/>
      <c r="P55" s="17"/>
      <c r="Q55" s="53"/>
      <c r="R55" s="17"/>
      <c r="S55" s="221"/>
      <c r="T55" s="221"/>
      <c r="U55" s="221"/>
      <c r="V55" s="221"/>
      <c r="W55" s="221"/>
      <c r="X55" s="221"/>
      <c r="Y55" s="53"/>
      <c r="Z55" s="53"/>
      <c r="AA55" s="53"/>
      <c r="AB55" s="53"/>
      <c r="AC55" s="53"/>
      <c r="AD55" s="53"/>
      <c r="AE55" s="53"/>
      <c r="AF55" s="225">
        <f>SUM(AF53,AF54)</f>
        <v>1012821.1900000001</v>
      </c>
      <c r="AG55" s="285">
        <f>SUM(AG53:AG54)</f>
        <v>1125916.6000000001</v>
      </c>
      <c r="AH55" s="225">
        <f>SUM(AH53,AH54)</f>
        <v>113095.41</v>
      </c>
      <c r="AI55" s="227">
        <f>AH55/AF55</f>
        <v>0.11166374787241566</v>
      </c>
    </row>
    <row r="56" spans="1:35" ht="15.6">
      <c r="A56" s="272" t="s">
        <v>105</v>
      </c>
      <c r="B56" s="280"/>
      <c r="C56" s="17"/>
      <c r="D56" s="17"/>
      <c r="E56" s="17"/>
      <c r="F56" s="17"/>
      <c r="G56" s="17"/>
      <c r="H56" s="17"/>
      <c r="I56" s="18"/>
      <c r="J56" s="18"/>
      <c r="K56" s="18"/>
      <c r="L56" s="18"/>
      <c r="M56" s="18"/>
      <c r="N56" s="17"/>
      <c r="O56" s="53"/>
      <c r="P56" s="17"/>
      <c r="Q56" s="53"/>
      <c r="R56" s="17"/>
      <c r="S56" s="221"/>
      <c r="T56" s="221"/>
      <c r="U56" s="221"/>
      <c r="V56" s="221"/>
      <c r="W56" s="221"/>
      <c r="X56" s="221"/>
      <c r="Y56" s="53"/>
      <c r="Z56" s="53"/>
      <c r="AA56" s="53"/>
      <c r="AB56" s="53"/>
      <c r="AC56" s="53"/>
      <c r="AD56" s="53"/>
      <c r="AE56" s="53"/>
      <c r="AF56" s="104">
        <f>SUM(AF57,-AF55)</f>
        <v>2299.2299999999814</v>
      </c>
      <c r="AG56" s="288">
        <f>SUM(AG57,-AG55)</f>
        <v>12288.089999999851</v>
      </c>
      <c r="AH56" s="225">
        <f>SUM(AG56,-AF56)</f>
        <v>9988.8599999998696</v>
      </c>
      <c r="AI56" s="227">
        <f>AH56/AF56</f>
        <v>4.3444370506647658</v>
      </c>
    </row>
    <row r="57" spans="1:35" ht="15.6">
      <c r="A57" s="279" t="s">
        <v>103</v>
      </c>
      <c r="B57" s="282" t="s">
        <v>99</v>
      </c>
      <c r="C57" s="274"/>
      <c r="D57" s="274"/>
      <c r="E57" s="274"/>
      <c r="F57" s="274"/>
      <c r="G57" s="274"/>
      <c r="H57" s="274"/>
      <c r="I57" s="275"/>
      <c r="J57" s="275"/>
      <c r="K57" s="275"/>
      <c r="L57" s="275"/>
      <c r="M57" s="275"/>
      <c r="N57" s="274"/>
      <c r="O57" s="276"/>
      <c r="P57" s="274"/>
      <c r="Q57" s="276"/>
      <c r="R57" s="274"/>
      <c r="S57" s="277"/>
      <c r="T57" s="277"/>
      <c r="U57" s="277"/>
      <c r="V57" s="277"/>
      <c r="W57" s="277"/>
      <c r="X57" s="277"/>
      <c r="Y57" s="276"/>
      <c r="Z57" s="276"/>
      <c r="AA57" s="276"/>
      <c r="AB57" s="276"/>
      <c r="AC57" s="276"/>
      <c r="AD57" s="276"/>
      <c r="AE57" s="276"/>
      <c r="AF57" s="225">
        <v>1015120.42</v>
      </c>
      <c r="AG57" s="284">
        <v>1138204.69</v>
      </c>
      <c r="AH57" s="225">
        <f>SUM(-AF57,AG57)</f>
        <v>123084.2699999999</v>
      </c>
      <c r="AI57" s="112">
        <f>AH57/AF57</f>
        <v>0.12125090538519548</v>
      </c>
    </row>
    <row r="58" spans="1:35">
      <c r="A58" s="200"/>
      <c r="B58" s="183"/>
      <c r="C58" s="186"/>
      <c r="D58" s="186"/>
      <c r="E58" s="186"/>
      <c r="F58" s="186"/>
      <c r="G58" s="186"/>
      <c r="H58" s="186"/>
      <c r="I58" s="198"/>
      <c r="J58" s="198"/>
      <c r="K58" s="198"/>
      <c r="L58" s="198"/>
      <c r="M58" s="198"/>
      <c r="N58" s="186"/>
      <c r="O58" s="109"/>
      <c r="Q58" s="109"/>
      <c r="S58" s="98"/>
      <c r="T58" s="98"/>
      <c r="U58" s="98"/>
      <c r="V58" s="98"/>
      <c r="W58" s="98"/>
      <c r="X58" s="98"/>
      <c r="AD58" s="109"/>
      <c r="AE58" s="109"/>
      <c r="AF58" s="109"/>
      <c r="AG58" s="109"/>
      <c r="AH58" s="186"/>
      <c r="AI58" s="112"/>
    </row>
    <row r="59" spans="1:35">
      <c r="A59" s="194" t="s">
        <v>11</v>
      </c>
      <c r="B59" s="183" t="s">
        <v>16</v>
      </c>
      <c r="C59" s="186">
        <v>461143.84</v>
      </c>
      <c r="D59" s="186">
        <v>489097.83</v>
      </c>
      <c r="E59" s="186">
        <v>478093.65</v>
      </c>
      <c r="F59" s="186">
        <v>654813.54</v>
      </c>
      <c r="G59" s="186">
        <v>594819.5</v>
      </c>
      <c r="H59" s="186">
        <v>619101.64</v>
      </c>
      <c r="I59" s="198">
        <v>625441.47</v>
      </c>
      <c r="J59" s="198">
        <v>637361.72</v>
      </c>
      <c r="K59" s="198">
        <v>681985.61</v>
      </c>
      <c r="L59" s="198">
        <v>491292.3</v>
      </c>
      <c r="M59" s="198">
        <v>639140.59</v>
      </c>
      <c r="N59" s="186">
        <f>SUM(M59-L59)</f>
        <v>147848.28999999998</v>
      </c>
      <c r="O59" s="109">
        <v>667222.13</v>
      </c>
      <c r="P59" s="186">
        <f>SUM(O59-M59)</f>
        <v>28081.540000000037</v>
      </c>
      <c r="Q59" s="109">
        <v>735294.57</v>
      </c>
      <c r="R59" s="186">
        <f>SUM(Q59-O59)</f>
        <v>68072.439999999944</v>
      </c>
      <c r="S59" s="98">
        <v>820513.52</v>
      </c>
      <c r="T59" s="98">
        <v>722624.71</v>
      </c>
      <c r="U59" s="98">
        <v>693548.89</v>
      </c>
      <c r="V59" s="98">
        <v>645644.15</v>
      </c>
      <c r="W59" s="98">
        <v>782720.44</v>
      </c>
      <c r="X59" s="98">
        <v>761691.23</v>
      </c>
      <c r="Y59" s="109">
        <v>799951.39</v>
      </c>
      <c r="Z59" s="109">
        <v>868563.51</v>
      </c>
      <c r="AA59" s="109">
        <v>948413.97</v>
      </c>
      <c r="AB59" s="109">
        <v>946956.41</v>
      </c>
      <c r="AC59" s="109">
        <v>918404.88</v>
      </c>
      <c r="AD59" s="109">
        <v>860526.01</v>
      </c>
      <c r="AE59" s="109">
        <v>901451.83</v>
      </c>
      <c r="AF59" s="109"/>
      <c r="AG59" s="109"/>
      <c r="AH59" s="186"/>
      <c r="AI59" s="112"/>
    </row>
    <row r="60" spans="1:35" ht="15.6">
      <c r="A60" s="183"/>
      <c r="B60" s="183"/>
      <c r="C60" s="201" t="s">
        <v>20</v>
      </c>
      <c r="D60" s="201" t="s">
        <v>20</v>
      </c>
      <c r="E60" s="201" t="s">
        <v>20</v>
      </c>
      <c r="F60" s="201" t="s">
        <v>20</v>
      </c>
      <c r="G60" s="201" t="s">
        <v>20</v>
      </c>
      <c r="H60" s="201" t="s">
        <v>20</v>
      </c>
      <c r="I60" s="201" t="s">
        <v>20</v>
      </c>
      <c r="J60" s="201" t="s">
        <v>20</v>
      </c>
      <c r="K60" s="201" t="s">
        <v>20</v>
      </c>
      <c r="L60" s="201" t="s">
        <v>20</v>
      </c>
      <c r="M60" s="201" t="s">
        <v>20</v>
      </c>
      <c r="N60" s="201" t="s">
        <v>20</v>
      </c>
      <c r="O60" s="201" t="s">
        <v>20</v>
      </c>
      <c r="P60" s="202" t="s">
        <v>33</v>
      </c>
      <c r="Q60" s="201" t="s">
        <v>20</v>
      </c>
      <c r="R60" s="202" t="s">
        <v>33</v>
      </c>
      <c r="S60" s="201" t="s">
        <v>20</v>
      </c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109"/>
      <c r="AE60" s="109"/>
      <c r="AF60" s="109"/>
      <c r="AG60" s="109"/>
      <c r="AH60" s="202"/>
      <c r="AI60" s="202"/>
    </row>
    <row r="61" spans="1:35">
      <c r="A61" s="183" t="s">
        <v>12</v>
      </c>
      <c r="B61" s="183" t="s">
        <v>17</v>
      </c>
      <c r="C61" s="186">
        <f t="shared" ref="C61:AH61" si="1">SUM(C9:C59)</f>
        <v>4439984.16</v>
      </c>
      <c r="D61" s="186">
        <f t="shared" si="1"/>
        <v>4950204.2500000009</v>
      </c>
      <c r="E61" s="186">
        <f t="shared" si="1"/>
        <v>5294999.6400000006</v>
      </c>
      <c r="F61" s="186">
        <f t="shared" si="1"/>
        <v>5926856.0099999998</v>
      </c>
      <c r="G61" s="186">
        <f t="shared" si="1"/>
        <v>5982880.3100000005</v>
      </c>
      <c r="H61" s="186">
        <f t="shared" si="1"/>
        <v>6520271.5499999998</v>
      </c>
      <c r="I61" s="186">
        <f t="shared" si="1"/>
        <v>6699214.6099999994</v>
      </c>
      <c r="J61" s="186">
        <f t="shared" si="1"/>
        <v>7188757.790000001</v>
      </c>
      <c r="K61" s="186">
        <f t="shared" si="1"/>
        <v>6755507.9800000004</v>
      </c>
      <c r="L61" s="186">
        <f t="shared" si="1"/>
        <v>7073589.9800000004</v>
      </c>
      <c r="M61" s="186">
        <f t="shared" si="1"/>
        <v>7066861.0699999984</v>
      </c>
      <c r="N61" s="186">
        <f t="shared" si="1"/>
        <v>-6728.9099999997416</v>
      </c>
      <c r="O61" s="109">
        <f t="shared" si="1"/>
        <v>7471367.6799999997</v>
      </c>
      <c r="P61" s="109">
        <f t="shared" si="1"/>
        <v>404506.61</v>
      </c>
      <c r="Q61" s="109">
        <f t="shared" si="1"/>
        <v>7859039.8200000003</v>
      </c>
      <c r="R61" s="109">
        <f t="shared" si="1"/>
        <v>387672.1399999999</v>
      </c>
      <c r="S61" s="109">
        <f t="shared" si="1"/>
        <v>8042948.2100000009</v>
      </c>
      <c r="T61" s="109">
        <f t="shared" si="1"/>
        <v>7738132.9100000001</v>
      </c>
      <c r="U61" s="109">
        <f t="shared" si="1"/>
        <v>7837813.0299999993</v>
      </c>
      <c r="V61" s="109">
        <f t="shared" si="1"/>
        <v>7131936.8599999994</v>
      </c>
      <c r="W61" s="109">
        <f t="shared" si="1"/>
        <v>7802599.1199999992</v>
      </c>
      <c r="X61" s="109">
        <f t="shared" si="1"/>
        <v>8016490.5200000014</v>
      </c>
      <c r="Y61" s="109">
        <f t="shared" si="1"/>
        <v>8272460.5999999996</v>
      </c>
      <c r="Z61" s="109">
        <f t="shared" si="1"/>
        <v>8716739.7799999993</v>
      </c>
      <c r="AA61" s="109">
        <f t="shared" si="1"/>
        <v>9214600.9300000016</v>
      </c>
      <c r="AB61" s="109">
        <f t="shared" si="1"/>
        <v>9541548.9199999999</v>
      </c>
      <c r="AC61" s="109">
        <f t="shared" si="1"/>
        <v>9863925.660000002</v>
      </c>
      <c r="AD61" s="109">
        <f t="shared" si="1"/>
        <v>9576571.379999999</v>
      </c>
      <c r="AE61" s="109">
        <f t="shared" si="1"/>
        <v>9278704.7400000002</v>
      </c>
      <c r="AF61" s="109">
        <f t="shared" si="1"/>
        <v>19985693.140000008</v>
      </c>
      <c r="AG61" s="186">
        <f t="shared" si="1"/>
        <v>21723049.752000004</v>
      </c>
      <c r="AH61" s="186">
        <f t="shared" si="1"/>
        <v>1744087.4220000003</v>
      </c>
      <c r="AI61" s="112"/>
    </row>
    <row r="62" spans="1:35" ht="15.6">
      <c r="A62" s="183"/>
      <c r="B62" s="184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9"/>
      <c r="N62" s="189"/>
      <c r="Q62" s="203">
        <f>(Q61)/(O61)-1</f>
        <v>5.1887707392282989E-2</v>
      </c>
      <c r="S62" s="203">
        <f>(S61)/(Q61)-1</f>
        <v>2.3400872652659555E-2</v>
      </c>
      <c r="T62" s="203">
        <f t="shared" ref="T62:AD62" si="2">(T61)/(S61)-1</f>
        <v>-3.789845365670963E-2</v>
      </c>
      <c r="U62" s="203">
        <f t="shared" si="2"/>
        <v>1.2881675871860843E-2</v>
      </c>
      <c r="V62" s="203">
        <f t="shared" si="2"/>
        <v>-9.0060348122389389E-2</v>
      </c>
      <c r="W62" s="204">
        <f t="shared" si="2"/>
        <v>9.4036483099206869E-2</v>
      </c>
      <c r="X62" s="204">
        <f t="shared" si="2"/>
        <v>2.7412839838425906E-2</v>
      </c>
      <c r="Y62" s="204">
        <f t="shared" si="2"/>
        <v>3.1930441302386647E-2</v>
      </c>
      <c r="Z62" s="204">
        <f t="shared" si="2"/>
        <v>5.3705807918867476E-2</v>
      </c>
      <c r="AA62" s="204">
        <f t="shared" si="2"/>
        <v>5.7115522840582189E-2</v>
      </c>
      <c r="AB62" s="204">
        <f t="shared" si="2"/>
        <v>3.5481513793565789E-2</v>
      </c>
      <c r="AC62" s="204">
        <f t="shared" si="2"/>
        <v>3.3786625494763189E-2</v>
      </c>
      <c r="AD62" s="204">
        <f t="shared" si="2"/>
        <v>-2.913183755685389E-2</v>
      </c>
      <c r="AE62" s="204">
        <f>(AE61)/(AD61)-1</f>
        <v>-3.110368295505761E-2</v>
      </c>
      <c r="AF62" s="204">
        <f>(AF61)/(AE61)-1</f>
        <v>1.1539313621914009</v>
      </c>
      <c r="AG62" s="204"/>
    </row>
    <row r="63" spans="1:35">
      <c r="A63" s="183"/>
      <c r="B63" s="191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9"/>
      <c r="N63" s="189"/>
      <c r="Q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  <c r="AF63" s="203"/>
      <c r="AG63" s="203"/>
    </row>
    <row r="64" spans="1:35" ht="46.8">
      <c r="A64" s="358" t="s">
        <v>73</v>
      </c>
      <c r="B64" s="358"/>
      <c r="AE64" s="205" t="s">
        <v>71</v>
      </c>
      <c r="AF64" s="205" t="s">
        <v>69</v>
      </c>
      <c r="AG64" s="205" t="s">
        <v>70</v>
      </c>
      <c r="AH64" s="205" t="s">
        <v>74</v>
      </c>
    </row>
    <row r="65" spans="1:34" ht="15.6">
      <c r="A65" s="185"/>
      <c r="B65" s="189"/>
      <c r="L65" s="206"/>
      <c r="M65" s="186"/>
      <c r="AB65" s="107" t="s">
        <v>51</v>
      </c>
      <c r="AE65" s="109">
        <f>SUM(AC9:AC15)</f>
        <v>3531950.74</v>
      </c>
      <c r="AF65" s="109">
        <f>SUM(AD9:AD15)</f>
        <v>3500046.9099999997</v>
      </c>
      <c r="AG65" s="109">
        <f>SUM(AE9:AE15)</f>
        <v>3187833.5500000003</v>
      </c>
      <c r="AH65" s="109">
        <f>SUM(AF9:AF15)</f>
        <v>3373623.4000000004</v>
      </c>
    </row>
    <row r="66" spans="1:34" ht="15.6">
      <c r="A66" s="189"/>
      <c r="L66" s="207"/>
      <c r="M66" s="208"/>
    </row>
    <row r="67" spans="1:34" ht="15.6">
      <c r="A67" s="189"/>
      <c r="L67" s="207"/>
      <c r="M67" s="109"/>
      <c r="AB67" s="107" t="s">
        <v>52</v>
      </c>
      <c r="AE67" s="109">
        <f>SUM(AD9:AD15)</f>
        <v>3500046.9099999997</v>
      </c>
      <c r="AF67" s="109">
        <f>SUM(AE9:AE15)</f>
        <v>3187833.5500000003</v>
      </c>
      <c r="AG67" s="109">
        <f>SUM(AF9:AF15)</f>
        <v>3373623.4000000004</v>
      </c>
      <c r="AH67" s="109">
        <f>AG61</f>
        <v>21723049.752000004</v>
      </c>
    </row>
    <row r="68" spans="1:34" ht="15.6">
      <c r="A68" s="189"/>
      <c r="L68" s="207"/>
      <c r="M68" s="208"/>
      <c r="Q68" s="209"/>
    </row>
    <row r="69" spans="1:34" ht="15.6">
      <c r="A69" s="189"/>
      <c r="L69" s="207"/>
      <c r="M69" s="109"/>
      <c r="AB69" s="107" t="s">
        <v>72</v>
      </c>
      <c r="AE69" s="109">
        <f>AE65-AE67</f>
        <v>31903.83000000054</v>
      </c>
      <c r="AF69" s="109">
        <f>AF65-AF67</f>
        <v>312213.3599999994</v>
      </c>
      <c r="AG69" s="109">
        <f>AG65-AG67</f>
        <v>-185789.85000000009</v>
      </c>
      <c r="AH69" s="109">
        <f>AH65-AH67</f>
        <v>-18349426.352000006</v>
      </c>
    </row>
    <row r="70" spans="1:34" ht="15.6">
      <c r="A70" s="189"/>
      <c r="L70" s="207"/>
      <c r="M70" s="109"/>
    </row>
    <row r="71" spans="1:34" ht="15.6">
      <c r="A71" s="189"/>
      <c r="L71" s="210"/>
      <c r="M71" s="109"/>
      <c r="AE71" s="112">
        <f>-(AE69/AE65)</f>
        <v>-9.0329204308213368E-3</v>
      </c>
      <c r="AF71" s="112">
        <f>-(AF69/AF65)</f>
        <v>-8.9202621572863267E-2</v>
      </c>
      <c r="AG71" s="112">
        <f>-(AG69/AG65)</f>
        <v>5.8280913067120479E-2</v>
      </c>
      <c r="AH71" s="112">
        <f>-(AH69/AH65)</f>
        <v>5.4390855695392686</v>
      </c>
    </row>
    <row r="72" spans="1:34" ht="15.6">
      <c r="A72" s="189"/>
      <c r="L72" s="210"/>
      <c r="M72" s="109"/>
    </row>
    <row r="73" spans="1:34">
      <c r="A73" s="189"/>
    </row>
    <row r="74" spans="1:34" ht="15.6">
      <c r="L74" s="207"/>
    </row>
    <row r="75" spans="1:34">
      <c r="W75" s="211"/>
    </row>
    <row r="76" spans="1:34">
      <c r="W76" s="211"/>
    </row>
    <row r="77" spans="1:34">
      <c r="W77" s="211"/>
    </row>
    <row r="78" spans="1:34">
      <c r="W78" s="211"/>
    </row>
    <row r="79" spans="1:34">
      <c r="W79" s="211"/>
    </row>
  </sheetData>
  <mergeCells count="1">
    <mergeCell ref="A64:B6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zoomScaleNormal="100" workbookViewId="0">
      <selection activeCell="D20" sqref="D20"/>
    </sheetView>
  </sheetViews>
  <sheetFormatPr defaultRowHeight="15"/>
  <cols>
    <col min="2" max="4" width="11.08984375" customWidth="1"/>
  </cols>
  <sheetData>
    <row r="1" spans="1:4">
      <c r="B1" t="s">
        <v>35</v>
      </c>
      <c r="C1" t="s">
        <v>41</v>
      </c>
      <c r="D1" t="s">
        <v>42</v>
      </c>
    </row>
    <row r="2" spans="1:4">
      <c r="A2" s="75" t="s">
        <v>19</v>
      </c>
      <c r="B2">
        <f>+'Sales Tax'!C$39</f>
        <v>4928215.1999999993</v>
      </c>
      <c r="C2">
        <v>4928245.2</v>
      </c>
      <c r="D2">
        <v>4928245.2</v>
      </c>
    </row>
    <row r="3" spans="1:4">
      <c r="A3" s="75" t="s">
        <v>22</v>
      </c>
      <c r="B3">
        <f>+'Sales Tax'!D$39</f>
        <v>5535237.8000000007</v>
      </c>
      <c r="C3">
        <f>ROUND((B2+B4)/2,0)</f>
        <v>5379357</v>
      </c>
      <c r="D3">
        <f>ROUND((B2+B3+B4)/3,0)</f>
        <v>5431317</v>
      </c>
    </row>
    <row r="4" spans="1:4">
      <c r="A4" s="75" t="s">
        <v>23</v>
      </c>
      <c r="B4">
        <f>+'Sales Tax'!E$39</f>
        <v>5830497.8499999996</v>
      </c>
      <c r="C4">
        <f t="shared" ref="C4:C17" si="0">ROUND((B3+B5)/2,0)</f>
        <v>5978963</v>
      </c>
      <c r="D4">
        <f t="shared" ref="D4:D17" si="1">ROUND((B3+B4+B5)/3,0)</f>
        <v>5929474</v>
      </c>
    </row>
    <row r="5" spans="1:4">
      <c r="A5" s="75" t="s">
        <v>24</v>
      </c>
      <c r="B5">
        <f>+'Sales Tax'!F$39</f>
        <v>6422687.7999999998</v>
      </c>
      <c r="C5">
        <f t="shared" si="0"/>
        <v>6194108</v>
      </c>
      <c r="D5">
        <f t="shared" si="1"/>
        <v>6270301</v>
      </c>
    </row>
    <row r="6" spans="1:4">
      <c r="A6" s="75" t="s">
        <v>25</v>
      </c>
      <c r="B6">
        <f>+'Sales Tax'!G$39</f>
        <v>6557717.9800000004</v>
      </c>
      <c r="C6">
        <f t="shared" si="0"/>
        <v>6748076</v>
      </c>
      <c r="D6">
        <f t="shared" si="1"/>
        <v>6684624</v>
      </c>
    </row>
    <row r="7" spans="1:4">
      <c r="A7" s="75" t="s">
        <v>26</v>
      </c>
      <c r="B7">
        <f>+'Sales Tax'!H$39</f>
        <v>7073465.1799999997</v>
      </c>
      <c r="C7">
        <f t="shared" si="0"/>
        <v>7004621</v>
      </c>
      <c r="D7">
        <f t="shared" si="1"/>
        <v>7027569</v>
      </c>
    </row>
    <row r="8" spans="1:4">
      <c r="A8" s="75" t="s">
        <v>27</v>
      </c>
      <c r="B8">
        <f>+'Sales Tax'!I$39</f>
        <v>7451523.5299999993</v>
      </c>
      <c r="C8">
        <f t="shared" si="0"/>
        <v>7527771</v>
      </c>
      <c r="D8">
        <f t="shared" si="1"/>
        <v>7502355</v>
      </c>
    </row>
    <row r="9" spans="1:4">
      <c r="A9" s="75" t="s">
        <v>28</v>
      </c>
      <c r="B9">
        <f>+'Sales Tax'!J$39</f>
        <v>7982077.6500000004</v>
      </c>
      <c r="C9">
        <f t="shared" si="0"/>
        <v>7553369</v>
      </c>
      <c r="D9">
        <f t="shared" si="1"/>
        <v>7696272</v>
      </c>
    </row>
    <row r="10" spans="1:4">
      <c r="A10" s="75" t="s">
        <v>36</v>
      </c>
      <c r="B10">
        <f>+'Sales Tax'!K$39</f>
        <v>7655214.5300000003</v>
      </c>
      <c r="C10">
        <f t="shared" si="0"/>
        <v>8035481</v>
      </c>
      <c r="D10">
        <f t="shared" si="1"/>
        <v>7908725</v>
      </c>
    </row>
    <row r="11" spans="1:4">
      <c r="A11" s="75" t="s">
        <v>37</v>
      </c>
      <c r="B11">
        <f>+'Sales Tax'!L$39</f>
        <v>8088883.7800000012</v>
      </c>
      <c r="C11">
        <f t="shared" si="0"/>
        <v>7759555</v>
      </c>
      <c r="D11">
        <f t="shared" si="1"/>
        <v>7869331</v>
      </c>
    </row>
    <row r="12" spans="1:4">
      <c r="A12" s="75" t="s">
        <v>38</v>
      </c>
      <c r="B12">
        <f>+'Sales Tax'!M$39</f>
        <v>7863895.0700000003</v>
      </c>
      <c r="C12">
        <f t="shared" si="0"/>
        <v>8224193</v>
      </c>
      <c r="D12">
        <f t="shared" si="1"/>
        <v>8104093</v>
      </c>
    </row>
    <row r="13" spans="1:4">
      <c r="A13" s="75" t="s">
        <v>39</v>
      </c>
      <c r="B13">
        <f>+'Sales Tax'!O$39</f>
        <v>8359501.5700000003</v>
      </c>
      <c r="C13">
        <f t="shared" si="0"/>
        <v>8294518</v>
      </c>
      <c r="D13">
        <f t="shared" si="1"/>
        <v>8316179</v>
      </c>
    </row>
    <row r="14" spans="1:4">
      <c r="A14" s="75" t="s">
        <v>40</v>
      </c>
      <c r="B14">
        <v>8725141.2899999991</v>
      </c>
      <c r="C14">
        <f t="shared" si="0"/>
        <v>8569385</v>
      </c>
      <c r="D14">
        <f t="shared" si="1"/>
        <v>8621304</v>
      </c>
    </row>
    <row r="15" spans="1:4">
      <c r="A15" s="75" t="s">
        <v>43</v>
      </c>
      <c r="B15">
        <v>8779268.1100000013</v>
      </c>
      <c r="C15">
        <f t="shared" si="0"/>
        <v>8654683</v>
      </c>
      <c r="D15">
        <f t="shared" si="1"/>
        <v>8696211</v>
      </c>
    </row>
    <row r="16" spans="1:4">
      <c r="A16" s="75" t="s">
        <v>45</v>
      </c>
      <c r="B16">
        <v>8584225.0399999991</v>
      </c>
      <c r="C16">
        <f t="shared" si="0"/>
        <v>8718434</v>
      </c>
      <c r="D16">
        <f t="shared" si="1"/>
        <v>8673698</v>
      </c>
    </row>
    <row r="17" spans="1:4">
      <c r="A17" s="75" t="s">
        <v>48</v>
      </c>
      <c r="B17">
        <v>8657600.459999999</v>
      </c>
      <c r="C17">
        <f t="shared" si="0"/>
        <v>8542113</v>
      </c>
      <c r="D17">
        <f t="shared" si="1"/>
        <v>8580609</v>
      </c>
    </row>
    <row r="18" spans="1:4">
      <c r="A18" s="75" t="s">
        <v>49</v>
      </c>
      <c r="B18">
        <v>8500000</v>
      </c>
      <c r="C18">
        <v>8500000</v>
      </c>
      <c r="D18">
        <v>8500000</v>
      </c>
    </row>
  </sheetData>
  <phoneticPr fontId="0" type="noConversion"/>
  <pageMargins left="0.75" right="0.75" top="1" bottom="1" header="0.5" footer="0.5"/>
  <pageSetup orientation="landscape" r:id="rId1"/>
  <headerFooter alignWithMargins="0"/>
  <colBreaks count="1" manualBreakCount="1">
    <brk id="15" min="3" max="3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49"/>
  <sheetViews>
    <sheetView showOutlineSymbols="0" zoomScale="87" zoomScaleNormal="87" workbookViewId="0">
      <selection activeCell="A58" sqref="A58"/>
    </sheetView>
  </sheetViews>
  <sheetFormatPr defaultColWidth="9.6328125" defaultRowHeight="15"/>
  <cols>
    <col min="1" max="1" width="11.6328125" style="33" customWidth="1"/>
    <col min="2" max="2" width="11.6328125" style="1" customWidth="1"/>
    <col min="3" max="3" width="12.81640625" style="33" customWidth="1"/>
    <col min="4" max="4" width="13.36328125" style="1" customWidth="1"/>
    <col min="5" max="5" width="12.6328125" style="33" customWidth="1"/>
    <col min="6" max="6" width="12.6328125" style="1" customWidth="1"/>
    <col min="7" max="7" width="12.6328125" style="33" customWidth="1"/>
    <col min="8" max="8" width="13" style="1" customWidth="1"/>
    <col min="9" max="9" width="13.54296875" style="33" customWidth="1"/>
    <col min="10" max="10" width="13.08984375" style="1" customWidth="1"/>
    <col min="11" max="11" width="14.36328125" style="33" customWidth="1"/>
    <col min="12" max="12" width="12.6328125" style="1" customWidth="1"/>
    <col min="13" max="13" width="13.1796875" style="33" customWidth="1"/>
    <col min="14" max="14" width="13.1796875" style="1" customWidth="1"/>
    <col min="15" max="15" width="8.984375E-2" style="33" hidden="1" customWidth="1"/>
    <col min="16" max="16" width="14.453125" style="1" customWidth="1"/>
    <col min="17" max="17" width="15.1796875" style="71" customWidth="1"/>
    <col min="18" max="16384" width="9.6328125" style="1"/>
  </cols>
  <sheetData>
    <row r="1" spans="1:18" s="61" customFormat="1" ht="22.8">
      <c r="A1" s="79"/>
      <c r="B1" s="80"/>
      <c r="C1" s="81"/>
      <c r="D1" s="58" t="s">
        <v>21</v>
      </c>
      <c r="E1" s="59"/>
      <c r="G1" s="81"/>
      <c r="H1" s="82"/>
      <c r="I1" s="83"/>
      <c r="K1" s="81"/>
      <c r="M1" s="81"/>
      <c r="N1" s="60"/>
      <c r="O1" s="59"/>
      <c r="P1" s="59"/>
      <c r="Q1" s="72"/>
    </row>
    <row r="2" spans="1:18" ht="15.6">
      <c r="A2" s="76"/>
      <c r="B2" s="77"/>
      <c r="E2" s="35"/>
      <c r="H2" s="78"/>
      <c r="I2" s="45"/>
      <c r="O2" s="34"/>
      <c r="P2" s="33"/>
      <c r="R2" s="73"/>
    </row>
    <row r="3" spans="1:18">
      <c r="A3" s="76"/>
      <c r="B3" s="77"/>
      <c r="H3" s="78"/>
      <c r="I3" s="45"/>
      <c r="O3" s="34"/>
      <c r="P3" s="33"/>
    </row>
    <row r="4" spans="1:18" ht="15.6">
      <c r="A4" s="55"/>
      <c r="B4" s="9"/>
      <c r="C4" s="24" t="s">
        <v>18</v>
      </c>
      <c r="D4" s="3" t="s">
        <v>18</v>
      </c>
      <c r="E4" s="24" t="s">
        <v>18</v>
      </c>
      <c r="F4" s="3" t="s">
        <v>18</v>
      </c>
      <c r="G4" s="24" t="s">
        <v>18</v>
      </c>
      <c r="H4" s="4" t="s">
        <v>18</v>
      </c>
      <c r="I4" s="36" t="s">
        <v>18</v>
      </c>
      <c r="J4" s="3" t="s">
        <v>18</v>
      </c>
      <c r="K4" s="24" t="s">
        <v>18</v>
      </c>
      <c r="L4" s="3" t="s">
        <v>18</v>
      </c>
      <c r="M4" s="24" t="s">
        <v>18</v>
      </c>
      <c r="N4" s="48" t="s">
        <v>18</v>
      </c>
      <c r="O4" s="24" t="s">
        <v>29</v>
      </c>
      <c r="P4" s="65" t="s">
        <v>18</v>
      </c>
      <c r="Q4" s="24" t="s">
        <v>29</v>
      </c>
    </row>
    <row r="5" spans="1:18" ht="15.6">
      <c r="A5" s="70" t="s">
        <v>0</v>
      </c>
      <c r="B5" s="10"/>
      <c r="C5" s="25" t="s">
        <v>15</v>
      </c>
      <c r="D5" s="5" t="s">
        <v>15</v>
      </c>
      <c r="E5" s="25" t="s">
        <v>15</v>
      </c>
      <c r="F5" s="5" t="s">
        <v>15</v>
      </c>
      <c r="G5" s="25" t="s">
        <v>15</v>
      </c>
      <c r="H5" s="6" t="s">
        <v>15</v>
      </c>
      <c r="I5" s="37" t="s">
        <v>15</v>
      </c>
      <c r="J5" s="5" t="s">
        <v>15</v>
      </c>
      <c r="K5" s="25" t="s">
        <v>15</v>
      </c>
      <c r="L5" s="5" t="s">
        <v>15</v>
      </c>
      <c r="M5" s="25" t="s">
        <v>15</v>
      </c>
      <c r="N5" s="49" t="s">
        <v>15</v>
      </c>
      <c r="O5" s="25" t="s">
        <v>30</v>
      </c>
      <c r="P5" s="66" t="s">
        <v>15</v>
      </c>
      <c r="Q5" s="25" t="s">
        <v>30</v>
      </c>
    </row>
    <row r="6" spans="1:18" ht="15.6">
      <c r="A6" s="70" t="s">
        <v>1</v>
      </c>
      <c r="B6" s="10"/>
      <c r="C6" s="25" t="s">
        <v>19</v>
      </c>
      <c r="D6" s="5" t="s">
        <v>22</v>
      </c>
      <c r="E6" s="25" t="s">
        <v>23</v>
      </c>
      <c r="F6" s="5" t="s">
        <v>24</v>
      </c>
      <c r="G6" s="25" t="s">
        <v>25</v>
      </c>
      <c r="H6" s="6" t="s">
        <v>26</v>
      </c>
      <c r="I6" s="37" t="s">
        <v>27</v>
      </c>
      <c r="J6" s="5" t="s">
        <v>28</v>
      </c>
      <c r="K6" s="25">
        <v>2001</v>
      </c>
      <c r="L6" s="5">
        <v>2002</v>
      </c>
      <c r="M6" s="25">
        <v>2003</v>
      </c>
      <c r="N6" s="50">
        <v>2004</v>
      </c>
      <c r="O6" s="47" t="s">
        <v>32</v>
      </c>
      <c r="P6" s="67">
        <v>2005</v>
      </c>
      <c r="Q6" s="47" t="s">
        <v>34</v>
      </c>
    </row>
    <row r="7" spans="1:18" s="21" customFormat="1">
      <c r="A7" s="84" t="s">
        <v>2</v>
      </c>
      <c r="B7" s="85" t="s">
        <v>4</v>
      </c>
      <c r="C7" s="86">
        <v>372316.68</v>
      </c>
      <c r="D7" s="87">
        <v>433046.55</v>
      </c>
      <c r="E7" s="86">
        <v>449061.02</v>
      </c>
      <c r="F7" s="87">
        <v>517058.28</v>
      </c>
      <c r="G7" s="86">
        <v>447333.87</v>
      </c>
      <c r="H7" s="87">
        <v>521677.74</v>
      </c>
      <c r="I7" s="86">
        <v>561749.57999999996</v>
      </c>
      <c r="J7" s="87">
        <v>627943.21</v>
      </c>
      <c r="K7" s="86">
        <v>596218.62</v>
      </c>
      <c r="L7" s="87">
        <v>658209.66</v>
      </c>
      <c r="M7" s="86">
        <v>638597.04</v>
      </c>
      <c r="N7" s="52">
        <v>584794.55000000005</v>
      </c>
      <c r="O7" s="88">
        <f t="shared" ref="O7:O18" si="0">SUM(N7-M7)</f>
        <v>-53802.489999999991</v>
      </c>
      <c r="P7" s="69">
        <v>684951.81</v>
      </c>
      <c r="Q7" s="88">
        <f t="shared" ref="Q7:Q18" si="1">SUM(P7-N7)</f>
        <v>100157.26000000001</v>
      </c>
      <c r="R7" s="74">
        <f t="shared" ref="R7:R18" si="2">(P7)/(N7)-1</f>
        <v>0.17126914058963094</v>
      </c>
    </row>
    <row r="8" spans="1:18" s="21" customFormat="1">
      <c r="A8" s="84" t="s">
        <v>3</v>
      </c>
      <c r="B8" s="85" t="s">
        <v>5</v>
      </c>
      <c r="C8" s="86">
        <v>370096.98</v>
      </c>
      <c r="D8" s="87">
        <v>441676.34</v>
      </c>
      <c r="E8" s="86">
        <v>436548.72</v>
      </c>
      <c r="F8" s="87">
        <v>468962.14</v>
      </c>
      <c r="G8" s="86">
        <v>553682.30000000005</v>
      </c>
      <c r="H8" s="87">
        <v>551204.68000000005</v>
      </c>
      <c r="I8" s="86">
        <v>591830.35</v>
      </c>
      <c r="J8" s="87">
        <v>626291.46</v>
      </c>
      <c r="K8" s="86">
        <v>619815.17000000004</v>
      </c>
      <c r="L8" s="87">
        <v>644548.79</v>
      </c>
      <c r="M8" s="86">
        <v>562181.21</v>
      </c>
      <c r="N8" s="52">
        <v>729473.94</v>
      </c>
      <c r="O8" s="88">
        <f t="shared" si="0"/>
        <v>167292.72999999998</v>
      </c>
      <c r="P8" s="69">
        <v>698295.43</v>
      </c>
      <c r="Q8" s="88">
        <f t="shared" si="1"/>
        <v>-31178.509999999893</v>
      </c>
      <c r="R8" s="74">
        <f t="shared" si="2"/>
        <v>-4.2741088187468246E-2</v>
      </c>
    </row>
    <row r="9" spans="1:18" s="21" customFormat="1">
      <c r="A9" s="89" t="s">
        <v>4</v>
      </c>
      <c r="B9" s="90" t="s">
        <v>6</v>
      </c>
      <c r="C9" s="88">
        <v>488881.27</v>
      </c>
      <c r="D9" s="91">
        <v>538653.61</v>
      </c>
      <c r="E9" s="88">
        <v>589394.24</v>
      </c>
      <c r="F9" s="91">
        <v>628657.29</v>
      </c>
      <c r="G9" s="88">
        <v>625968.47</v>
      </c>
      <c r="H9" s="91">
        <v>644006.16</v>
      </c>
      <c r="I9" s="41">
        <v>676416.68</v>
      </c>
      <c r="J9" s="23">
        <v>822883.72</v>
      </c>
      <c r="K9" s="41">
        <v>739302.79</v>
      </c>
      <c r="L9" s="23">
        <v>782836.83</v>
      </c>
      <c r="M9" s="41">
        <v>787594.36</v>
      </c>
      <c r="N9" s="52">
        <v>855059.04</v>
      </c>
      <c r="O9" s="88">
        <f t="shared" si="0"/>
        <v>67464.680000000051</v>
      </c>
      <c r="P9" s="69">
        <v>858160.98</v>
      </c>
      <c r="Q9" s="88">
        <f t="shared" si="1"/>
        <v>3101.9399999999441</v>
      </c>
      <c r="R9" s="74">
        <f t="shared" si="2"/>
        <v>3.6277494943506294E-3</v>
      </c>
    </row>
    <row r="10" spans="1:18" s="21" customFormat="1">
      <c r="A10" s="89" t="s">
        <v>5</v>
      </c>
      <c r="B10" s="90" t="s">
        <v>7</v>
      </c>
      <c r="C10" s="88">
        <v>279919.8</v>
      </c>
      <c r="D10" s="91">
        <v>322190.08000000002</v>
      </c>
      <c r="E10" s="88">
        <v>370433.01</v>
      </c>
      <c r="F10" s="91">
        <v>499778.48</v>
      </c>
      <c r="G10" s="88">
        <v>415064.23</v>
      </c>
      <c r="H10" s="91">
        <v>495425.76</v>
      </c>
      <c r="I10" s="41">
        <v>468445.31</v>
      </c>
      <c r="J10" s="23">
        <v>444126.83</v>
      </c>
      <c r="K10" s="41">
        <v>420422.17</v>
      </c>
      <c r="L10" s="23">
        <v>483722.1</v>
      </c>
      <c r="M10" s="41">
        <v>510061.85</v>
      </c>
      <c r="N10" s="52">
        <v>562066.14</v>
      </c>
      <c r="O10" s="88">
        <f t="shared" si="0"/>
        <v>52004.290000000037</v>
      </c>
      <c r="P10" s="69">
        <v>557367.94999999995</v>
      </c>
      <c r="Q10" s="88">
        <f t="shared" si="1"/>
        <v>-4698.1900000000605</v>
      </c>
      <c r="R10" s="74">
        <f t="shared" si="2"/>
        <v>-8.3587849643461665E-3</v>
      </c>
    </row>
    <row r="11" spans="1:18" s="21" customFormat="1">
      <c r="A11" s="84" t="s">
        <v>6</v>
      </c>
      <c r="B11" s="85" t="s">
        <v>8</v>
      </c>
      <c r="C11" s="86">
        <v>324420.47999999998</v>
      </c>
      <c r="D11" s="87">
        <v>400296.03</v>
      </c>
      <c r="E11" s="86">
        <v>455968.34</v>
      </c>
      <c r="F11" s="87">
        <v>447868.7</v>
      </c>
      <c r="G11" s="86">
        <v>480453.98</v>
      </c>
      <c r="H11" s="87">
        <v>487674.65</v>
      </c>
      <c r="I11" s="86">
        <v>549411.69999999995</v>
      </c>
      <c r="J11" s="87">
        <v>660515.14</v>
      </c>
      <c r="K11" s="86">
        <v>610086.79</v>
      </c>
      <c r="L11" s="87">
        <v>550988.52</v>
      </c>
      <c r="M11" s="86">
        <v>606123.28</v>
      </c>
      <c r="N11" s="52">
        <v>575142.99</v>
      </c>
      <c r="O11" s="88">
        <f t="shared" si="0"/>
        <v>-30980.290000000037</v>
      </c>
      <c r="P11" s="69"/>
      <c r="Q11" s="88">
        <f t="shared" si="1"/>
        <v>-575142.99</v>
      </c>
      <c r="R11" s="74">
        <f t="shared" si="2"/>
        <v>-1</v>
      </c>
    </row>
    <row r="12" spans="1:18" s="21" customFormat="1">
      <c r="A12" s="84" t="s">
        <v>7</v>
      </c>
      <c r="B12" s="85" t="s">
        <v>9</v>
      </c>
      <c r="C12" s="86">
        <v>375154.84</v>
      </c>
      <c r="D12" s="87">
        <v>424532.22</v>
      </c>
      <c r="E12" s="86">
        <v>453178.72</v>
      </c>
      <c r="F12" s="87">
        <v>472897.14</v>
      </c>
      <c r="G12" s="86">
        <v>511503.5</v>
      </c>
      <c r="H12" s="87">
        <v>505374.57</v>
      </c>
      <c r="I12" s="86">
        <v>564306</v>
      </c>
      <c r="J12" s="87">
        <v>538685.06999999995</v>
      </c>
      <c r="K12" s="86">
        <v>619581.73</v>
      </c>
      <c r="L12" s="87">
        <v>689919.99</v>
      </c>
      <c r="M12" s="86">
        <v>685599.53</v>
      </c>
      <c r="N12" s="52">
        <v>753757.89</v>
      </c>
      <c r="O12" s="88">
        <f t="shared" si="0"/>
        <v>68158.359999999986</v>
      </c>
      <c r="P12" s="69"/>
      <c r="Q12" s="88">
        <f t="shared" si="1"/>
        <v>-753757.89</v>
      </c>
      <c r="R12" s="74">
        <f t="shared" si="2"/>
        <v>-1</v>
      </c>
    </row>
    <row r="13" spans="1:18" s="21" customFormat="1">
      <c r="A13" s="89" t="s">
        <v>8</v>
      </c>
      <c r="B13" s="90" t="s">
        <v>10</v>
      </c>
      <c r="C13" s="88">
        <v>392996</v>
      </c>
      <c r="D13" s="91">
        <v>482691.41</v>
      </c>
      <c r="E13" s="88">
        <v>452752.5</v>
      </c>
      <c r="F13" s="91">
        <v>522713.13</v>
      </c>
      <c r="G13" s="88">
        <v>478398.4</v>
      </c>
      <c r="H13" s="91">
        <v>543244.81999999995</v>
      </c>
      <c r="I13" s="41">
        <v>656448.23</v>
      </c>
      <c r="J13" s="23">
        <v>698761.62</v>
      </c>
      <c r="K13" s="41">
        <v>700546.99</v>
      </c>
      <c r="L13" s="23">
        <v>809095.91</v>
      </c>
      <c r="M13" s="41">
        <v>621496.31999999995</v>
      </c>
      <c r="N13" s="52">
        <v>696442.14</v>
      </c>
      <c r="O13" s="88">
        <f t="shared" si="0"/>
        <v>74945.820000000065</v>
      </c>
      <c r="P13" s="69"/>
      <c r="Q13" s="88">
        <f t="shared" si="1"/>
        <v>-696442.14</v>
      </c>
      <c r="R13" s="74">
        <f t="shared" si="2"/>
        <v>-1</v>
      </c>
    </row>
    <row r="14" spans="1:18" s="21" customFormat="1">
      <c r="A14" s="89" t="s">
        <v>9</v>
      </c>
      <c r="B14" s="90" t="s">
        <v>11</v>
      </c>
      <c r="C14" s="88">
        <v>431889.56</v>
      </c>
      <c r="D14" s="91">
        <v>447959.28</v>
      </c>
      <c r="E14" s="88">
        <v>537782.65</v>
      </c>
      <c r="F14" s="91">
        <v>573768.82999999996</v>
      </c>
      <c r="G14" s="88">
        <v>581105.94999999995</v>
      </c>
      <c r="H14" s="91">
        <v>618639.16</v>
      </c>
      <c r="I14" s="41">
        <v>626275.06000000006</v>
      </c>
      <c r="J14" s="23">
        <v>807970.21</v>
      </c>
      <c r="K14" s="41">
        <v>588797.62</v>
      </c>
      <c r="L14" s="23">
        <v>692915.82</v>
      </c>
      <c r="M14" s="41">
        <v>681366.93</v>
      </c>
      <c r="N14" s="52">
        <v>683584.35</v>
      </c>
      <c r="O14" s="88">
        <f t="shared" si="0"/>
        <v>2217.4199999999255</v>
      </c>
      <c r="P14" s="69"/>
      <c r="Q14" s="88">
        <f t="shared" si="1"/>
        <v>-683584.35</v>
      </c>
      <c r="R14" s="74">
        <f t="shared" si="2"/>
        <v>-1</v>
      </c>
    </row>
    <row r="15" spans="1:18" s="21" customFormat="1">
      <c r="A15" s="84" t="s">
        <v>10</v>
      </c>
      <c r="B15" s="85" t="s">
        <v>12</v>
      </c>
      <c r="C15" s="86">
        <v>498356.52</v>
      </c>
      <c r="D15" s="87">
        <v>545228.31000000006</v>
      </c>
      <c r="E15" s="86">
        <v>536015.16</v>
      </c>
      <c r="F15" s="87">
        <v>526407.30000000005</v>
      </c>
      <c r="G15" s="86">
        <v>657752.38</v>
      </c>
      <c r="H15" s="87">
        <v>796243.31</v>
      </c>
      <c r="I15" s="86">
        <v>766282.84</v>
      </c>
      <c r="J15" s="87">
        <v>725501.37</v>
      </c>
      <c r="K15" s="86">
        <v>740505.74</v>
      </c>
      <c r="L15" s="87">
        <v>800498.7</v>
      </c>
      <c r="M15" s="86">
        <v>786533.01</v>
      </c>
      <c r="N15" s="52">
        <v>772184.38</v>
      </c>
      <c r="O15" s="88">
        <f t="shared" si="0"/>
        <v>-14348.630000000005</v>
      </c>
      <c r="P15" s="69"/>
      <c r="Q15" s="88">
        <f t="shared" si="1"/>
        <v>-772184.38</v>
      </c>
      <c r="R15" s="74">
        <f t="shared" si="2"/>
        <v>-1</v>
      </c>
    </row>
    <row r="16" spans="1:18" s="21" customFormat="1">
      <c r="A16" s="84" t="s">
        <v>11</v>
      </c>
      <c r="B16" s="85" t="s">
        <v>13</v>
      </c>
      <c r="C16" s="86">
        <v>441299.75</v>
      </c>
      <c r="D16" s="87">
        <v>481588.36</v>
      </c>
      <c r="E16" s="86">
        <v>580114.5</v>
      </c>
      <c r="F16" s="87">
        <v>643960.16</v>
      </c>
      <c r="G16" s="86">
        <v>659011.56000000006</v>
      </c>
      <c r="H16" s="87">
        <v>721835.9</v>
      </c>
      <c r="I16" s="86">
        <v>715902.44</v>
      </c>
      <c r="J16" s="87">
        <v>736298.44</v>
      </c>
      <c r="K16" s="86">
        <v>742017.35</v>
      </c>
      <c r="L16" s="87">
        <v>758828.07</v>
      </c>
      <c r="M16" s="86">
        <v>635702.14</v>
      </c>
      <c r="N16" s="52">
        <v>757306.06</v>
      </c>
      <c r="O16" s="88">
        <f t="shared" si="0"/>
        <v>121603.92000000004</v>
      </c>
      <c r="P16" s="69"/>
      <c r="Q16" s="88">
        <f t="shared" si="1"/>
        <v>-757306.06</v>
      </c>
      <c r="R16" s="74">
        <f t="shared" si="2"/>
        <v>-1</v>
      </c>
    </row>
    <row r="17" spans="1:18" s="21" customFormat="1">
      <c r="A17" s="89" t="s">
        <v>12</v>
      </c>
      <c r="B17" s="90" t="s">
        <v>16</v>
      </c>
      <c r="C17" s="88">
        <v>491739.48</v>
      </c>
      <c r="D17" s="91">
        <v>528277.78</v>
      </c>
      <c r="E17" s="88">
        <v>491155.34</v>
      </c>
      <c r="F17" s="91">
        <v>465802.81</v>
      </c>
      <c r="G17" s="88">
        <v>552623.84</v>
      </c>
      <c r="H17" s="91">
        <v>569036.79</v>
      </c>
      <c r="I17" s="41">
        <v>649013.87</v>
      </c>
      <c r="J17" s="23">
        <v>655738.86</v>
      </c>
      <c r="K17" s="41">
        <v>595933.94999999995</v>
      </c>
      <c r="L17" s="23">
        <v>726027.09</v>
      </c>
      <c r="M17" s="41">
        <v>709498.81</v>
      </c>
      <c r="N17" s="52">
        <v>722467.96</v>
      </c>
      <c r="O17" s="88">
        <f t="shared" si="0"/>
        <v>12969.149999999907</v>
      </c>
      <c r="P17" s="69"/>
      <c r="Q17" s="88">
        <f t="shared" si="1"/>
        <v>-722467.96</v>
      </c>
      <c r="R17" s="74">
        <f t="shared" si="2"/>
        <v>-1</v>
      </c>
    </row>
    <row r="18" spans="1:18" s="21" customFormat="1">
      <c r="A18" s="89" t="s">
        <v>13</v>
      </c>
      <c r="B18" s="90" t="s">
        <v>17</v>
      </c>
      <c r="C18" s="88">
        <v>461143.84</v>
      </c>
      <c r="D18" s="91">
        <v>489097.83</v>
      </c>
      <c r="E18" s="88">
        <v>478093.65</v>
      </c>
      <c r="F18" s="91">
        <v>654813.54</v>
      </c>
      <c r="G18" s="88">
        <v>594819.5</v>
      </c>
      <c r="H18" s="91">
        <v>619101.64</v>
      </c>
      <c r="I18" s="41">
        <v>625441.47</v>
      </c>
      <c r="J18" s="23">
        <v>637361.72</v>
      </c>
      <c r="K18" s="41">
        <v>681985.61</v>
      </c>
      <c r="L18" s="23">
        <v>491292.3</v>
      </c>
      <c r="M18" s="41">
        <v>639140.59</v>
      </c>
      <c r="N18" s="52">
        <v>667222.13</v>
      </c>
      <c r="O18" s="88">
        <f t="shared" si="0"/>
        <v>28081.540000000037</v>
      </c>
      <c r="P18" s="69"/>
      <c r="Q18" s="88">
        <f t="shared" si="1"/>
        <v>-667222.13</v>
      </c>
      <c r="R18" s="74">
        <f t="shared" si="2"/>
        <v>-1</v>
      </c>
    </row>
    <row r="19" spans="1:18">
      <c r="P19" s="33"/>
    </row>
    <row r="20" spans="1:18">
      <c r="P20" s="33"/>
    </row>
    <row r="21" spans="1:18">
      <c r="P21" s="33"/>
    </row>
    <row r="22" spans="1:18">
      <c r="P22" s="33"/>
    </row>
    <row r="23" spans="1:18">
      <c r="P23" s="33"/>
    </row>
    <row r="24" spans="1:18">
      <c r="P24" s="33"/>
    </row>
    <row r="25" spans="1:18">
      <c r="P25" s="33"/>
    </row>
    <row r="26" spans="1:18">
      <c r="P26" s="33"/>
    </row>
    <row r="27" spans="1:18">
      <c r="P27" s="33"/>
    </row>
    <row r="28" spans="1:18">
      <c r="P28" s="33"/>
    </row>
    <row r="29" spans="1:18">
      <c r="P29" s="33"/>
    </row>
    <row r="30" spans="1:18">
      <c r="P30" s="33"/>
    </row>
    <row r="31" spans="1:18">
      <c r="P31" s="33"/>
    </row>
    <row r="32" spans="1:18">
      <c r="P32" s="33"/>
    </row>
    <row r="33" spans="16:16">
      <c r="P33" s="33"/>
    </row>
    <row r="34" spans="16:16">
      <c r="P34" s="33"/>
    </row>
    <row r="35" spans="16:16">
      <c r="P35" s="33"/>
    </row>
    <row r="36" spans="16:16">
      <c r="P36" s="33"/>
    </row>
    <row r="37" spans="16:16">
      <c r="P37" s="33"/>
    </row>
    <row r="38" spans="16:16">
      <c r="P38" s="33"/>
    </row>
    <row r="39" spans="16:16">
      <c r="P39" s="33"/>
    </row>
    <row r="40" spans="16:16">
      <c r="P40" s="33"/>
    </row>
    <row r="41" spans="16:16">
      <c r="P41" s="33"/>
    </row>
    <row r="42" spans="16:16">
      <c r="P42" s="33"/>
    </row>
    <row r="43" spans="16:16">
      <c r="P43" s="33"/>
    </row>
    <row r="44" spans="16:16">
      <c r="P44" s="33"/>
    </row>
    <row r="45" spans="16:16">
      <c r="P45" s="33"/>
    </row>
    <row r="46" spans="16:16">
      <c r="P46" s="33"/>
    </row>
    <row r="47" spans="16:16">
      <c r="P47" s="33"/>
    </row>
    <row r="48" spans="16:16">
      <c r="P48" s="33"/>
    </row>
    <row r="49" spans="16:16">
      <c r="P49" s="33"/>
    </row>
  </sheetData>
  <phoneticPr fontId="0" type="noConversion"/>
  <printOptions horizontalCentered="1" verticalCentered="1"/>
  <pageMargins left="0.5" right="0.5" top="0.5" bottom="0.5" header="0" footer="0"/>
  <pageSetup scale="47" orientation="landscape" draft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9"/>
  <sheetViews>
    <sheetView zoomScaleNormal="100" workbookViewId="0">
      <selection activeCell="C19" sqref="C19"/>
    </sheetView>
  </sheetViews>
  <sheetFormatPr defaultRowHeight="15"/>
  <cols>
    <col min="2" max="3" width="11.08984375" customWidth="1"/>
  </cols>
  <sheetData>
    <row r="1" spans="1:3">
      <c r="B1" t="s">
        <v>46</v>
      </c>
      <c r="C1" t="s">
        <v>47</v>
      </c>
    </row>
    <row r="2" spans="1:3" ht="15.6">
      <c r="A2" s="75" t="s">
        <v>19</v>
      </c>
      <c r="B2" s="99">
        <f>+'Sales Tax'!C$39</f>
        <v>4928215.1999999993</v>
      </c>
    </row>
    <row r="3" spans="1:3" ht="15.6">
      <c r="A3" s="75" t="s">
        <v>22</v>
      </c>
      <c r="B3">
        <f>(B2+B4)/2</f>
        <v>5379356.5249999994</v>
      </c>
      <c r="C3" s="99">
        <f>+'Sales Tax'!D$39</f>
        <v>5535237.8000000007</v>
      </c>
    </row>
    <row r="4" spans="1:3" ht="15.6">
      <c r="A4" s="75" t="s">
        <v>23</v>
      </c>
      <c r="B4" s="99">
        <f>+'Sales Tax'!E$39</f>
        <v>5830497.8499999996</v>
      </c>
      <c r="C4">
        <f>(C3+C5)/2</f>
        <v>5978962.8000000007</v>
      </c>
    </row>
    <row r="5" spans="1:3" ht="15.6">
      <c r="A5" s="75" t="s">
        <v>24</v>
      </c>
      <c r="B5">
        <f>(B4+B6)/2</f>
        <v>6194107.915</v>
      </c>
      <c r="C5" s="99">
        <f>+'Sales Tax'!F$39</f>
        <v>6422687.7999999998</v>
      </c>
    </row>
    <row r="6" spans="1:3" ht="15.6">
      <c r="A6" s="75" t="s">
        <v>25</v>
      </c>
      <c r="B6" s="99">
        <f>+'Sales Tax'!G$39</f>
        <v>6557717.9800000004</v>
      </c>
      <c r="C6">
        <f>(C5+C7)/2</f>
        <v>6748076.4900000002</v>
      </c>
    </row>
    <row r="7" spans="1:3" ht="15.6">
      <c r="A7" s="75" t="s">
        <v>26</v>
      </c>
      <c r="B7">
        <f>(B6+B8)/2</f>
        <v>7004620.7549999999</v>
      </c>
      <c r="C7" s="99">
        <f>+'Sales Tax'!H$39</f>
        <v>7073465.1799999997</v>
      </c>
    </row>
    <row r="8" spans="1:3" ht="15.6">
      <c r="A8" s="75" t="s">
        <v>27</v>
      </c>
      <c r="B8" s="99">
        <f>+'Sales Tax'!I$39</f>
        <v>7451523.5299999993</v>
      </c>
      <c r="C8">
        <f>(C7+C9)/2</f>
        <v>7527771.415</v>
      </c>
    </row>
    <row r="9" spans="1:3" ht="15.6">
      <c r="A9" s="75" t="s">
        <v>28</v>
      </c>
      <c r="B9">
        <f>(B8+B10)/2</f>
        <v>7553369.0299999993</v>
      </c>
      <c r="C9" s="99">
        <f>+'Sales Tax'!J$39</f>
        <v>7982077.6500000004</v>
      </c>
    </row>
    <row r="10" spans="1:3" ht="15.6">
      <c r="A10" s="75" t="s">
        <v>36</v>
      </c>
      <c r="B10" s="99">
        <f>+'Sales Tax'!K$39</f>
        <v>7655214.5300000003</v>
      </c>
      <c r="C10">
        <f>(C9+C11)/2</f>
        <v>8035480.7150000008</v>
      </c>
    </row>
    <row r="11" spans="1:3" ht="15.6">
      <c r="A11" s="75" t="s">
        <v>37</v>
      </c>
      <c r="B11">
        <f>(B10+B12)/2</f>
        <v>7759554.8000000007</v>
      </c>
      <c r="C11" s="99">
        <f>+'Sales Tax'!L$39</f>
        <v>8088883.7800000012</v>
      </c>
    </row>
    <row r="12" spans="1:3" ht="15.6">
      <c r="A12" s="75" t="s">
        <v>38</v>
      </c>
      <c r="B12" s="99">
        <f>+'Sales Tax'!M$39</f>
        <v>7863895.0700000003</v>
      </c>
      <c r="C12">
        <f>(C11+C13)/2</f>
        <v>8224192.6750000007</v>
      </c>
    </row>
    <row r="13" spans="1:3" ht="15.6">
      <c r="A13" s="75" t="s">
        <v>39</v>
      </c>
      <c r="B13">
        <f>(B12+B14)/2</f>
        <v>8294518.1799999997</v>
      </c>
      <c r="C13" s="99">
        <f>+'Sales Tax'!O$39</f>
        <v>8359501.5700000003</v>
      </c>
    </row>
    <row r="14" spans="1:3" ht="15.6">
      <c r="A14" s="75" t="s">
        <v>40</v>
      </c>
      <c r="B14" s="99">
        <v>8725141.2899999991</v>
      </c>
      <c r="C14">
        <f>(C13+C15)/2</f>
        <v>8569384.8399999999</v>
      </c>
    </row>
    <row r="15" spans="1:3" ht="15.6">
      <c r="A15" s="75" t="s">
        <v>43</v>
      </c>
      <c r="B15">
        <f>(B14+B16)/2</f>
        <v>8654683.1649999991</v>
      </c>
      <c r="C15" s="99">
        <v>8779268.1100000013</v>
      </c>
    </row>
    <row r="16" spans="1:3" ht="15.6">
      <c r="A16" s="75" t="s">
        <v>45</v>
      </c>
      <c r="B16" s="99">
        <v>8584225.0399999991</v>
      </c>
      <c r="C16">
        <f>(C15+C17)/2</f>
        <v>8718434.2850000001</v>
      </c>
    </row>
    <row r="17" spans="1:3" ht="15.6">
      <c r="A17" s="75" t="s">
        <v>48</v>
      </c>
      <c r="B17">
        <f>(B16+B18)/2</f>
        <v>8542112.5199999996</v>
      </c>
      <c r="C17" s="99">
        <v>8657600.459999999</v>
      </c>
    </row>
    <row r="18" spans="1:3" ht="15.6">
      <c r="A18" s="75" t="s">
        <v>49</v>
      </c>
      <c r="B18" s="99">
        <v>8500000</v>
      </c>
      <c r="C18">
        <f>(C17+C19)/2</f>
        <v>8578800.2300000004</v>
      </c>
    </row>
    <row r="19" spans="1:3" ht="15.6">
      <c r="A19" s="75" t="s">
        <v>50</v>
      </c>
      <c r="C19" s="99">
        <v>8500000</v>
      </c>
    </row>
  </sheetData>
  <phoneticPr fontId="0" type="noConversion"/>
  <pageMargins left="0.75" right="0.75" top="1" bottom="1" header="0.5" footer="0.5"/>
  <pageSetup orientation="landscape" r:id="rId1"/>
  <headerFooter alignWithMargins="0"/>
  <colBreaks count="1" manualBreakCount="1">
    <brk id="14" min="3" max="32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0"/>
  <sheetViews>
    <sheetView zoomScaleNormal="100" workbookViewId="0">
      <selection activeCell="F20" sqref="F20"/>
    </sheetView>
  </sheetViews>
  <sheetFormatPr defaultRowHeight="15"/>
  <cols>
    <col min="1" max="2" width="11.81640625" bestFit="1" customWidth="1"/>
    <col min="3" max="3" width="13.6328125" customWidth="1"/>
    <col min="4" max="4" width="13.81640625" customWidth="1"/>
    <col min="5" max="5" width="14.36328125" customWidth="1"/>
    <col min="6" max="6" width="13.08984375" customWidth="1"/>
    <col min="7" max="7" width="4.36328125" customWidth="1"/>
    <col min="8" max="8" width="13.36328125" customWidth="1"/>
  </cols>
  <sheetData>
    <row r="1" spans="1:6" ht="15.6">
      <c r="A1" s="129"/>
      <c r="B1" s="137" t="s">
        <v>66</v>
      </c>
      <c r="C1" s="14"/>
      <c r="D1" s="14"/>
      <c r="E1" s="14"/>
      <c r="F1" s="14"/>
    </row>
    <row r="2" spans="1:6">
      <c r="A2" s="129"/>
      <c r="B2" s="141" t="s">
        <v>58</v>
      </c>
      <c r="C2" s="100"/>
      <c r="D2" s="100"/>
      <c r="E2" s="53"/>
      <c r="F2" s="14"/>
    </row>
    <row r="3" spans="1:6">
      <c r="A3" s="130"/>
      <c r="B3" s="130"/>
      <c r="C3" s="133"/>
      <c r="D3" s="133"/>
      <c r="E3" s="14"/>
      <c r="F3" s="14"/>
    </row>
    <row r="4" spans="1:6" ht="15.6">
      <c r="A4" s="70"/>
      <c r="B4" s="70"/>
      <c r="C4" s="66" t="s">
        <v>18</v>
      </c>
      <c r="D4" s="147" t="s">
        <v>18</v>
      </c>
      <c r="E4" s="49"/>
      <c r="F4" s="49"/>
    </row>
    <row r="5" spans="1:6" ht="15.6">
      <c r="A5" s="97" t="s">
        <v>0</v>
      </c>
      <c r="B5" s="97" t="s">
        <v>14</v>
      </c>
      <c r="C5" s="66" t="s">
        <v>15</v>
      </c>
      <c r="D5" s="147" t="s">
        <v>15</v>
      </c>
      <c r="E5" s="49"/>
      <c r="F5" s="49"/>
    </row>
    <row r="6" spans="1:6" ht="15.6">
      <c r="A6" s="97" t="s">
        <v>1</v>
      </c>
      <c r="B6" s="97" t="s">
        <v>15</v>
      </c>
      <c r="C6" s="66">
        <v>2015</v>
      </c>
      <c r="D6" s="147" t="s">
        <v>57</v>
      </c>
      <c r="E6" s="127"/>
      <c r="F6" s="14"/>
    </row>
    <row r="7" spans="1:6">
      <c r="A7" s="92" t="s">
        <v>10</v>
      </c>
      <c r="B7" s="92" t="s">
        <v>12</v>
      </c>
      <c r="C7" s="109">
        <v>973186.75</v>
      </c>
      <c r="D7" s="114">
        <f>1.02*C7</f>
        <v>992650.48499999999</v>
      </c>
      <c r="E7" s="17"/>
      <c r="F7" s="144"/>
    </row>
    <row r="8" spans="1:6">
      <c r="A8" s="96"/>
      <c r="B8" s="95"/>
      <c r="C8" s="107"/>
      <c r="D8" s="113"/>
      <c r="E8" s="17"/>
      <c r="F8" s="144"/>
    </row>
    <row r="9" spans="1:6">
      <c r="A9" s="92" t="s">
        <v>11</v>
      </c>
      <c r="B9" s="92" t="s">
        <v>13</v>
      </c>
      <c r="C9" s="109">
        <v>986677.73</v>
      </c>
      <c r="D9" s="114">
        <f>1.02*C9</f>
        <v>1006411.2846</v>
      </c>
      <c r="E9" s="17"/>
      <c r="F9" s="144"/>
    </row>
    <row r="10" spans="1:6">
      <c r="A10" s="93"/>
      <c r="B10" s="93"/>
      <c r="C10" s="107"/>
      <c r="D10" s="113"/>
      <c r="E10" s="17"/>
      <c r="F10" s="144"/>
    </row>
    <row r="11" spans="1:6">
      <c r="A11" s="94" t="s">
        <v>12</v>
      </c>
      <c r="B11" s="94" t="s">
        <v>16</v>
      </c>
      <c r="C11" s="109">
        <v>954677.45</v>
      </c>
      <c r="D11" s="114">
        <f>1.02*C11</f>
        <v>973770.99899999995</v>
      </c>
      <c r="E11" s="17"/>
      <c r="F11" s="144"/>
    </row>
    <row r="12" spans="1:6">
      <c r="A12" s="93"/>
      <c r="B12" s="93"/>
      <c r="C12" s="107"/>
      <c r="D12" s="113"/>
      <c r="E12" s="17"/>
      <c r="F12" s="144"/>
    </row>
    <row r="13" spans="1:6">
      <c r="A13" s="94" t="s">
        <v>13</v>
      </c>
      <c r="B13" s="94" t="s">
        <v>17</v>
      </c>
      <c r="C13" s="109">
        <v>946956.41</v>
      </c>
      <c r="D13" s="114">
        <f>1.02*C13</f>
        <v>965895.53820000007</v>
      </c>
      <c r="E13" s="17"/>
      <c r="F13" s="144"/>
    </row>
    <row r="14" spans="1:6" ht="15.6">
      <c r="A14" s="54"/>
      <c r="B14" s="54"/>
      <c r="C14" s="138"/>
      <c r="D14" s="102"/>
      <c r="E14" s="139"/>
      <c r="F14" s="144"/>
    </row>
    <row r="15" spans="1:6">
      <c r="A15" s="57"/>
      <c r="B15" s="120"/>
      <c r="C15" s="118">
        <f>SUM(C7:C13)</f>
        <v>3861498.34</v>
      </c>
      <c r="D15" s="104">
        <f>SUM(D7:D13)</f>
        <v>3938728.3068000004</v>
      </c>
      <c r="E15" s="53"/>
      <c r="F15" s="144"/>
    </row>
    <row r="16" spans="1:6">
      <c r="E16" s="144"/>
      <c r="F16" s="144"/>
    </row>
    <row r="18" spans="1:8" ht="15.6">
      <c r="D18" s="146">
        <v>2015</v>
      </c>
      <c r="E18" s="146">
        <v>2016</v>
      </c>
      <c r="F18" s="146">
        <v>2017</v>
      </c>
      <c r="H18" s="146">
        <v>2018</v>
      </c>
    </row>
    <row r="19" spans="1:8" ht="15.6">
      <c r="C19" s="142"/>
      <c r="D19" s="148" t="s">
        <v>65</v>
      </c>
      <c r="E19" s="148" t="s">
        <v>64</v>
      </c>
      <c r="F19" s="148" t="s">
        <v>67</v>
      </c>
      <c r="H19" s="149" t="s">
        <v>67</v>
      </c>
    </row>
    <row r="20" spans="1:8">
      <c r="A20" s="142" t="s">
        <v>63</v>
      </c>
      <c r="D20" s="143">
        <v>10647769.389999999</v>
      </c>
      <c r="E20" s="143">
        <f>D20*1.02</f>
        <v>10860724.777799999</v>
      </c>
      <c r="F20" s="143">
        <f>E20*1.01</f>
        <v>10969332.025578</v>
      </c>
      <c r="H20" s="143">
        <f>(F20*0.897)*1.01</f>
        <v>9937885.7352129016</v>
      </c>
    </row>
    <row r="21" spans="1:8">
      <c r="A21" s="142" t="s">
        <v>59</v>
      </c>
    </row>
    <row r="22" spans="1:8">
      <c r="D22" s="143"/>
    </row>
    <row r="23" spans="1:8">
      <c r="A23" s="142" t="s">
        <v>60</v>
      </c>
      <c r="D23" s="145">
        <f>C15/D20</f>
        <v>0.36265796135917255</v>
      </c>
      <c r="E23" s="143">
        <f>E20*D23</f>
        <v>3938728.3067999999</v>
      </c>
      <c r="F23" s="143">
        <f>0.3627*F20</f>
        <v>3978576.7256771405</v>
      </c>
    </row>
    <row r="24" spans="1:8">
      <c r="D24" s="143"/>
      <c r="E24" s="143"/>
    </row>
    <row r="25" spans="1:8">
      <c r="A25" s="142" t="s">
        <v>61</v>
      </c>
      <c r="D25" s="143"/>
      <c r="E25" s="143"/>
    </row>
    <row r="26" spans="1:8">
      <c r="A26" s="142" t="s">
        <v>62</v>
      </c>
      <c r="D26" s="145">
        <v>0.10299999999999999</v>
      </c>
      <c r="E26" s="143"/>
      <c r="F26" s="143">
        <f>-0.103*F23</f>
        <v>-409793.40274474543</v>
      </c>
    </row>
    <row r="27" spans="1:8">
      <c r="D27" s="143"/>
      <c r="E27" s="143"/>
    </row>
    <row r="28" spans="1:8">
      <c r="E28" s="143"/>
      <c r="F28" s="143">
        <f>F20+F26</f>
        <v>10559538.622833254</v>
      </c>
    </row>
    <row r="29" spans="1:8">
      <c r="E29" s="143"/>
    </row>
    <row r="30" spans="1:8">
      <c r="E30" s="143"/>
    </row>
    <row r="31" spans="1:8">
      <c r="E31" s="143"/>
    </row>
    <row r="32" spans="1:8">
      <c r="E32" s="143"/>
    </row>
    <row r="33" spans="5:5">
      <c r="E33" s="143"/>
    </row>
    <row r="34" spans="5:5">
      <c r="E34" s="143"/>
    </row>
    <row r="35" spans="5:5">
      <c r="E35" s="143"/>
    </row>
    <row r="36" spans="5:5">
      <c r="E36" s="143"/>
    </row>
    <row r="37" spans="5:5">
      <c r="E37" s="143"/>
    </row>
    <row r="38" spans="5:5">
      <c r="E38" s="143"/>
    </row>
    <row r="39" spans="5:5">
      <c r="E39" s="143"/>
    </row>
    <row r="40" spans="5:5">
      <c r="E40" s="14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Sales Tax</vt:lpstr>
      <vt:lpstr>Sales Tax Break Down</vt:lpstr>
      <vt:lpstr>Auto-Non Auto</vt:lpstr>
      <vt:lpstr>Chart1</vt:lpstr>
      <vt:lpstr>Chart2</vt:lpstr>
      <vt:lpstr>Chart3</vt:lpstr>
      <vt:lpstr>Sheet1</vt:lpstr>
      <vt:lpstr>Areax</vt:lpstr>
      <vt:lpstr>Chart1!Print_Area</vt:lpstr>
      <vt:lpstr>Chart2!Print_Area</vt:lpstr>
      <vt:lpstr>Chart3!Print_Area</vt:lpstr>
      <vt:lpstr>'Sales Tax'!Print_Area</vt:lpstr>
      <vt:lpstr>'Sales Tax Break Down'!Print_Area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DJThomas</dc:creator>
  <cp:lastModifiedBy>David J. Thomas</cp:lastModifiedBy>
  <cp:lastPrinted>2020-04-15T12:08:22Z</cp:lastPrinted>
  <dcterms:created xsi:type="dcterms:W3CDTF">2009-05-15T15:55:48Z</dcterms:created>
  <dcterms:modified xsi:type="dcterms:W3CDTF">2023-02-16T18:49:27Z</dcterms:modified>
</cp:coreProperties>
</file>